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200" windowHeight="12090" activeTab="8"/>
  </bookViews>
  <sheets>
    <sheet name="目录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</sheets>
  <definedNames>
    <definedName name="_xlnm._FilterDatabase" localSheetId="5" hidden="1">'附表3-5'!$A$4:$I$47</definedName>
    <definedName name="_xlnm._FilterDatabase" localSheetId="7" hidden="1">'附表3-7'!$A$4:$J$35</definedName>
  </definedNames>
  <calcPr calcId="144525"/>
</workbook>
</file>

<file path=xl/calcChain.xml><?xml version="1.0" encoding="utf-8"?>
<calcChain xmlns="http://schemas.openxmlformats.org/spreadsheetml/2006/main">
  <c r="A14" i="10" l="1"/>
  <c r="A13" i="10"/>
  <c r="A12" i="10"/>
  <c r="A11" i="10"/>
  <c r="A10" i="10"/>
  <c r="A9" i="10"/>
  <c r="A8" i="10"/>
  <c r="A7" i="10"/>
  <c r="A6" i="10"/>
  <c r="D35" i="8"/>
  <c r="A35" i="8"/>
  <c r="D34" i="8"/>
  <c r="A34" i="8"/>
  <c r="F33" i="8"/>
  <c r="E33" i="8"/>
  <c r="D33" i="8"/>
  <c r="A33" i="8"/>
  <c r="F32" i="8"/>
  <c r="D32" i="8"/>
  <c r="A32" i="8"/>
  <c r="D31" i="8"/>
  <c r="A31" i="8"/>
  <c r="F30" i="8"/>
  <c r="D30" i="8"/>
  <c r="A30" i="8"/>
  <c r="D29" i="8"/>
  <c r="A29" i="8"/>
  <c r="F28" i="8"/>
  <c r="D28" i="8"/>
  <c r="A28" i="8"/>
  <c r="D27" i="8"/>
  <c r="A27" i="8"/>
  <c r="D26" i="8"/>
  <c r="A26" i="8"/>
  <c r="D25" i="8"/>
  <c r="A25" i="8"/>
  <c r="D24" i="8"/>
  <c r="A24" i="8"/>
  <c r="D23" i="8"/>
  <c r="A23" i="8"/>
  <c r="F22" i="8"/>
  <c r="D22" i="8"/>
  <c r="A22" i="8"/>
  <c r="D21" i="8"/>
  <c r="A21" i="8"/>
  <c r="F20" i="8"/>
  <c r="D20" i="8"/>
  <c r="A20" i="8"/>
  <c r="D19" i="8"/>
  <c r="A19" i="8"/>
  <c r="F18" i="8"/>
  <c r="D18" i="8"/>
  <c r="A18" i="8"/>
  <c r="D17" i="8"/>
  <c r="A17" i="8"/>
  <c r="D16" i="8"/>
  <c r="A16" i="8"/>
  <c r="F15" i="8"/>
  <c r="E15" i="8"/>
  <c r="D15" i="8"/>
  <c r="A15" i="8"/>
  <c r="F14" i="8"/>
  <c r="D14" i="8"/>
  <c r="A14" i="8"/>
  <c r="D13" i="8"/>
  <c r="A13" i="8"/>
  <c r="E12" i="8"/>
  <c r="D12" i="8"/>
  <c r="A12" i="8"/>
  <c r="F11" i="8"/>
  <c r="E11" i="8"/>
  <c r="D11" i="8"/>
  <c r="A11" i="8"/>
  <c r="D10" i="8"/>
  <c r="A10" i="8"/>
  <c r="D9" i="8"/>
  <c r="A9" i="8"/>
  <c r="F8" i="8"/>
  <c r="D8" i="8"/>
  <c r="A8" i="8"/>
  <c r="F7" i="8"/>
  <c r="D7" i="8"/>
  <c r="A7" i="8"/>
  <c r="F6" i="8"/>
  <c r="D6" i="8"/>
  <c r="A6" i="8"/>
  <c r="E33" i="7"/>
  <c r="D33" i="7"/>
  <c r="A33" i="7"/>
  <c r="D32" i="7"/>
  <c r="A32" i="7"/>
  <c r="E31" i="7"/>
  <c r="D31" i="7"/>
  <c r="A31" i="7"/>
  <c r="E30" i="7"/>
  <c r="D30" i="7"/>
  <c r="A30" i="7"/>
  <c r="F29" i="7"/>
  <c r="D29" i="7"/>
  <c r="A29" i="7"/>
  <c r="D28" i="7"/>
  <c r="A28" i="7"/>
  <c r="F27" i="7"/>
  <c r="D27" i="7"/>
  <c r="A27" i="7"/>
  <c r="D26" i="7"/>
  <c r="A26" i="7"/>
  <c r="D25" i="7"/>
  <c r="A25" i="7"/>
  <c r="D24" i="7"/>
  <c r="A24" i="7"/>
  <c r="D23" i="7"/>
  <c r="A23" i="7"/>
  <c r="D22" i="7"/>
  <c r="A22" i="7"/>
  <c r="D21" i="7"/>
  <c r="A21" i="7"/>
  <c r="D20" i="7"/>
  <c r="A20" i="7"/>
  <c r="F19" i="7"/>
  <c r="D19" i="7"/>
  <c r="A19" i="7"/>
  <c r="F18" i="7"/>
  <c r="D18" i="7"/>
  <c r="A18" i="7"/>
  <c r="E17" i="7"/>
  <c r="D17" i="7"/>
  <c r="A17" i="7"/>
  <c r="E16" i="7"/>
  <c r="D16" i="7"/>
  <c r="A16" i="7"/>
  <c r="E15" i="7"/>
  <c r="D15" i="7"/>
  <c r="A15" i="7"/>
  <c r="E14" i="7"/>
  <c r="D14" i="7"/>
  <c r="A14" i="7"/>
  <c r="E13" i="7"/>
  <c r="D13" i="7"/>
  <c r="A13" i="7"/>
  <c r="E12" i="7"/>
  <c r="D12" i="7"/>
  <c r="A12" i="7"/>
  <c r="E11" i="7"/>
  <c r="D11" i="7"/>
  <c r="A11" i="7"/>
  <c r="D10" i="7"/>
  <c r="A10" i="7"/>
  <c r="E9" i="7"/>
  <c r="D9" i="7"/>
  <c r="A9" i="7"/>
  <c r="E8" i="7"/>
  <c r="D8" i="7"/>
  <c r="A8" i="7"/>
  <c r="D7" i="7"/>
  <c r="A7" i="7"/>
  <c r="F6" i="7"/>
  <c r="E6" i="7"/>
  <c r="D6" i="7"/>
  <c r="A6" i="7"/>
  <c r="E47" i="6"/>
  <c r="D47" i="6"/>
  <c r="A47" i="6"/>
  <c r="E46" i="6"/>
  <c r="D46" i="6"/>
  <c r="A46" i="6"/>
  <c r="E45" i="6"/>
  <c r="D45" i="6"/>
  <c r="A45" i="6"/>
  <c r="E44" i="6"/>
  <c r="D44" i="6"/>
  <c r="A44" i="6"/>
  <c r="D43" i="6"/>
  <c r="A43" i="6"/>
  <c r="E42" i="6"/>
  <c r="D42" i="6"/>
  <c r="A42" i="6"/>
  <c r="E41" i="6"/>
  <c r="D41" i="6"/>
  <c r="A41" i="6"/>
  <c r="D40" i="6"/>
  <c r="A40" i="6"/>
  <c r="D39" i="6"/>
  <c r="A39" i="6"/>
  <c r="F38" i="6"/>
  <c r="E38" i="6"/>
  <c r="D38" i="6"/>
  <c r="A38" i="6"/>
  <c r="F37" i="6"/>
  <c r="E37" i="6"/>
  <c r="D37" i="6"/>
  <c r="A37" i="6"/>
  <c r="E36" i="6"/>
  <c r="D36" i="6"/>
  <c r="A36" i="6"/>
  <c r="E35" i="6"/>
  <c r="D35" i="6"/>
  <c r="A35" i="6"/>
  <c r="D34" i="6"/>
  <c r="A34" i="6"/>
  <c r="D33" i="6"/>
  <c r="A33" i="6"/>
  <c r="D32" i="6"/>
  <c r="A32" i="6"/>
  <c r="D31" i="6"/>
  <c r="A31" i="6"/>
  <c r="D30" i="6"/>
  <c r="A30" i="6"/>
  <c r="E29" i="6"/>
  <c r="D29" i="6"/>
  <c r="A29" i="6"/>
  <c r="F28" i="6"/>
  <c r="D28" i="6"/>
  <c r="A28" i="6"/>
  <c r="D27" i="6"/>
  <c r="A27" i="6"/>
  <c r="D26" i="6"/>
  <c r="A26" i="6"/>
  <c r="E25" i="6"/>
  <c r="D25" i="6"/>
  <c r="A25" i="6"/>
  <c r="F24" i="6"/>
  <c r="E24" i="6"/>
  <c r="D24" i="6"/>
  <c r="A24" i="6"/>
  <c r="F23" i="6"/>
  <c r="E23" i="6"/>
  <c r="D23" i="6"/>
  <c r="A23" i="6"/>
  <c r="D22" i="6"/>
  <c r="A22" i="6"/>
  <c r="F21" i="6"/>
  <c r="E21" i="6"/>
  <c r="D21" i="6"/>
  <c r="A21" i="6"/>
  <c r="F20" i="6"/>
  <c r="E20" i="6"/>
  <c r="D20" i="6"/>
  <c r="A20" i="6"/>
  <c r="E19" i="6"/>
  <c r="D19" i="6"/>
  <c r="A19" i="6"/>
  <c r="D18" i="6"/>
  <c r="A18" i="6"/>
  <c r="E17" i="6"/>
  <c r="D17" i="6"/>
  <c r="A17" i="6"/>
  <c r="E16" i="6"/>
  <c r="D16" i="6"/>
  <c r="A16" i="6"/>
  <c r="F15" i="6"/>
  <c r="D15" i="6"/>
  <c r="A15" i="6"/>
  <c r="E14" i="6"/>
  <c r="D14" i="6"/>
  <c r="A14" i="6"/>
  <c r="E13" i="6"/>
  <c r="D13" i="6"/>
  <c r="A13" i="6"/>
  <c r="E12" i="6"/>
  <c r="D12" i="6"/>
  <c r="A12" i="6"/>
  <c r="F11" i="6"/>
  <c r="E11" i="6"/>
  <c r="D11" i="6"/>
  <c r="A11" i="6"/>
  <c r="F10" i="6"/>
  <c r="E10" i="6"/>
  <c r="D10" i="6"/>
  <c r="A10" i="6"/>
  <c r="D9" i="6"/>
  <c r="A9" i="6"/>
  <c r="F8" i="6"/>
  <c r="E8" i="6"/>
  <c r="D8" i="6"/>
  <c r="A8" i="6"/>
  <c r="F7" i="6"/>
  <c r="E7" i="6"/>
  <c r="D7" i="6"/>
  <c r="A7" i="6"/>
  <c r="F6" i="6"/>
  <c r="E6" i="6"/>
  <c r="D6" i="6"/>
  <c r="A6" i="6"/>
  <c r="G37" i="5"/>
  <c r="F37" i="5"/>
  <c r="C37" i="5"/>
  <c r="A37" i="5"/>
  <c r="A36" i="5"/>
  <c r="H35" i="5"/>
  <c r="G35" i="5"/>
  <c r="F35" i="5"/>
  <c r="E35" i="5"/>
  <c r="C35" i="5"/>
  <c r="A35" i="5"/>
  <c r="E34" i="5"/>
  <c r="A34" i="5"/>
  <c r="E33" i="5"/>
  <c r="A33" i="5"/>
  <c r="E32" i="5"/>
  <c r="A32" i="5"/>
  <c r="E31" i="5"/>
  <c r="A31" i="5"/>
  <c r="E30" i="5"/>
  <c r="A30" i="5"/>
  <c r="E29" i="5"/>
  <c r="A29" i="5"/>
  <c r="E28" i="5"/>
  <c r="A28" i="5"/>
  <c r="E27" i="5"/>
  <c r="A27" i="5"/>
  <c r="E26" i="5"/>
  <c r="A26" i="5"/>
  <c r="E25" i="5"/>
  <c r="A25" i="5"/>
  <c r="E24" i="5"/>
  <c r="A24" i="5"/>
  <c r="E23" i="5"/>
  <c r="A23" i="5"/>
  <c r="E22" i="5"/>
  <c r="A22" i="5"/>
  <c r="E21" i="5"/>
  <c r="A21" i="5"/>
  <c r="E20" i="5"/>
  <c r="A20" i="5"/>
  <c r="E19" i="5"/>
  <c r="A19" i="5"/>
  <c r="E18" i="5"/>
  <c r="A18" i="5"/>
  <c r="F17" i="5"/>
  <c r="E17" i="5"/>
  <c r="A17" i="5"/>
  <c r="F16" i="5"/>
  <c r="E16" i="5"/>
  <c r="A16" i="5"/>
  <c r="E15" i="5"/>
  <c r="A15" i="5"/>
  <c r="E14" i="5"/>
  <c r="A14" i="5"/>
  <c r="E13" i="5"/>
  <c r="A13" i="5"/>
  <c r="E12" i="5"/>
  <c r="A12" i="5"/>
  <c r="E11" i="5"/>
  <c r="A11" i="5"/>
  <c r="E10" i="5"/>
  <c r="A10" i="5"/>
  <c r="E9" i="5"/>
  <c r="A9" i="5"/>
  <c r="E8" i="5"/>
  <c r="A8" i="5"/>
  <c r="E7" i="5"/>
  <c r="C7" i="5"/>
  <c r="A7" i="5"/>
  <c r="E6" i="5"/>
  <c r="C6" i="5"/>
  <c r="A6" i="5"/>
  <c r="D58" i="4"/>
  <c r="A58" i="4"/>
  <c r="F57" i="4"/>
  <c r="E57" i="4"/>
  <c r="D57" i="4"/>
  <c r="A57" i="4"/>
  <c r="F56" i="4"/>
  <c r="E56" i="4"/>
  <c r="D56" i="4"/>
  <c r="A56" i="4"/>
  <c r="A55" i="4"/>
  <c r="D54" i="4"/>
  <c r="A54" i="4"/>
  <c r="F53" i="4"/>
  <c r="E53" i="4"/>
  <c r="D53" i="4"/>
  <c r="A53" i="4"/>
  <c r="F52" i="4"/>
  <c r="E52" i="4"/>
  <c r="D52" i="4"/>
  <c r="A52" i="4"/>
  <c r="A51" i="4"/>
  <c r="A50" i="4"/>
  <c r="F49" i="4"/>
  <c r="E49" i="4"/>
  <c r="D49" i="4"/>
  <c r="A49" i="4"/>
  <c r="F48" i="4"/>
  <c r="E48" i="4"/>
  <c r="D48" i="4"/>
  <c r="A48" i="4"/>
  <c r="E47" i="4"/>
  <c r="A47" i="4"/>
  <c r="D46" i="4"/>
  <c r="A46" i="4"/>
  <c r="D45" i="4"/>
  <c r="A45" i="4"/>
  <c r="F44" i="4"/>
  <c r="E44" i="4"/>
  <c r="D44" i="4"/>
  <c r="A44" i="4"/>
  <c r="D43" i="4"/>
  <c r="A43" i="4"/>
  <c r="D42" i="4"/>
  <c r="A42" i="4"/>
  <c r="D41" i="4"/>
  <c r="A41" i="4"/>
  <c r="D40" i="4"/>
  <c r="A40" i="4"/>
  <c r="D39" i="4"/>
  <c r="A39" i="4"/>
  <c r="F38" i="4"/>
  <c r="E38" i="4"/>
  <c r="D38" i="4"/>
  <c r="A38" i="4"/>
  <c r="A37" i="4"/>
  <c r="A36" i="4"/>
  <c r="D35" i="4"/>
  <c r="A35" i="4"/>
  <c r="F34" i="4"/>
  <c r="E34" i="4"/>
  <c r="D34" i="4"/>
  <c r="A34" i="4"/>
  <c r="D33" i="4"/>
  <c r="A33" i="4"/>
  <c r="F32" i="4"/>
  <c r="E32" i="4"/>
  <c r="D32" i="4"/>
  <c r="A32" i="4"/>
  <c r="D31" i="4"/>
  <c r="A31" i="4"/>
  <c r="D30" i="4"/>
  <c r="A30" i="4"/>
  <c r="D29" i="4"/>
  <c r="A29" i="4"/>
  <c r="D28" i="4"/>
  <c r="A28" i="4"/>
  <c r="F27" i="4"/>
  <c r="E27" i="4"/>
  <c r="D27" i="4"/>
  <c r="A27" i="4"/>
  <c r="F26" i="4"/>
  <c r="E26" i="4"/>
  <c r="D26" i="4"/>
  <c r="A26" i="4"/>
  <c r="D25" i="4"/>
  <c r="A25" i="4"/>
  <c r="F24" i="4"/>
  <c r="E24" i="4"/>
  <c r="D24" i="4"/>
  <c r="A24" i="4"/>
  <c r="F23" i="4"/>
  <c r="E23" i="4"/>
  <c r="D23" i="4"/>
  <c r="A23" i="4"/>
  <c r="D22" i="4"/>
  <c r="A22" i="4"/>
  <c r="D21" i="4"/>
  <c r="A21" i="4"/>
  <c r="F20" i="4"/>
  <c r="E20" i="4"/>
  <c r="D20" i="4"/>
  <c r="A20" i="4"/>
  <c r="F19" i="4"/>
  <c r="E19" i="4"/>
  <c r="D19" i="4"/>
  <c r="A19" i="4"/>
  <c r="D18" i="4"/>
  <c r="A18" i="4"/>
  <c r="D17" i="4"/>
  <c r="A17" i="4"/>
  <c r="D16" i="4"/>
  <c r="A16" i="4"/>
  <c r="F15" i="4"/>
  <c r="E15" i="4"/>
  <c r="D15" i="4"/>
  <c r="A15" i="4"/>
  <c r="D14" i="4"/>
  <c r="A14" i="4"/>
  <c r="D13" i="4"/>
  <c r="A13" i="4"/>
  <c r="D12" i="4"/>
  <c r="A12" i="4"/>
  <c r="F11" i="4"/>
  <c r="E11" i="4"/>
  <c r="D11" i="4"/>
  <c r="A11" i="4"/>
  <c r="F10" i="4"/>
  <c r="E10" i="4"/>
  <c r="D10" i="4"/>
  <c r="A10" i="4"/>
  <c r="D9" i="4"/>
  <c r="A9" i="4"/>
  <c r="F8" i="4"/>
  <c r="E8" i="4"/>
  <c r="D8" i="4"/>
  <c r="A8" i="4"/>
  <c r="F7" i="4"/>
  <c r="E7" i="4"/>
  <c r="D7" i="4"/>
  <c r="A7" i="4"/>
  <c r="F6" i="4"/>
  <c r="E6" i="4"/>
  <c r="D6" i="4"/>
  <c r="A6" i="4"/>
  <c r="D58" i="3"/>
  <c r="A58" i="3"/>
  <c r="D57" i="3"/>
  <c r="A57" i="3"/>
  <c r="D56" i="3"/>
  <c r="A56" i="3"/>
  <c r="A55" i="3"/>
  <c r="D54" i="3"/>
  <c r="A54" i="3"/>
  <c r="D53" i="3"/>
  <c r="A53" i="3"/>
  <c r="D52" i="3"/>
  <c r="A52" i="3"/>
  <c r="A51" i="3"/>
  <c r="A50" i="3"/>
  <c r="D49" i="3"/>
  <c r="A49" i="3"/>
  <c r="D48" i="3"/>
  <c r="A48" i="3"/>
  <c r="A47" i="3"/>
  <c r="D46" i="3"/>
  <c r="A46" i="3"/>
  <c r="D45" i="3"/>
  <c r="A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A37" i="3"/>
  <c r="D36" i="3"/>
  <c r="A36" i="3"/>
  <c r="D35" i="3"/>
  <c r="A35" i="3"/>
  <c r="D34" i="3"/>
  <c r="A34" i="3"/>
  <c r="D33" i="3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A6" i="3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<sst xmlns="http://schemas.openxmlformats.org/spreadsheetml/2006/main" count="805" uniqueCount="286">
  <si>
    <t>目录</t>
  </si>
  <si>
    <t>附表3-1</t>
  </si>
  <si>
    <t>部门预算收支总表</t>
  </si>
  <si>
    <t>附表3-2</t>
  </si>
  <si>
    <t>部门预算收入总表</t>
  </si>
  <si>
    <t>附表3-3</t>
  </si>
  <si>
    <t>部门预算支出总表</t>
  </si>
  <si>
    <t>附表3-4</t>
  </si>
  <si>
    <t>部门预算财政拨款收支总表</t>
  </si>
  <si>
    <t>附表3-5</t>
  </si>
  <si>
    <t>部门预算一般公共预算财政拨款支出表</t>
  </si>
  <si>
    <t>附表3-6</t>
  </si>
  <si>
    <t>部门预算一般公共预算财政拨款基本支出表</t>
  </si>
  <si>
    <t>附表3-7</t>
  </si>
  <si>
    <t>部门预算政府性基金预算财政拨款支出表</t>
  </si>
  <si>
    <t>附表3-8</t>
  </si>
  <si>
    <t>部门预算国有资本经营预算财政拨款支出表</t>
  </si>
  <si>
    <t>附表3-9</t>
  </si>
  <si>
    <t>部门预算财政拨款“三公”经费支出表</t>
  </si>
  <si>
    <t>部门编码及名称：[105]城建局</t>
  </si>
  <si>
    <t>预算年度：2021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</si>
  <si>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</si>
  <si>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</si>
  <si>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</si>
  <si>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</si>
  <si>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</si>
  <si>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</si>
  <si>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</si>
  <si>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</si>
  <si>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</si>
  <si>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</si>
  <si>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</si>
  <si>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</si>
  <si>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</si>
  <si>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1.一般公共预算拨款</t>
  </si>
  <si>
    <t>二、外交支出</t>
  </si>
  <si>
    <t>其中：财政拨款</t>
  </si>
  <si>
    <t>三、国防支出</t>
  </si>
  <si>
    <t xml:space="preserve">      上级财政提前通知转移支付</t>
  </si>
  <si>
    <t>四、公共安全支出</t>
  </si>
  <si>
    <t>2.基金预算拨款</t>
  </si>
  <si>
    <t>五、教育支出</t>
  </si>
  <si>
    <t>二、上级拨款收入</t>
  </si>
  <si>
    <t>六、科学技术支出</t>
  </si>
  <si>
    <t>三、事业收入</t>
  </si>
  <si>
    <t>七、文化旅游体育与传媒支出</t>
  </si>
  <si>
    <t xml:space="preserve">    其中：财政专户收入</t>
  </si>
  <si>
    <t>八、社会保障和就业支出</t>
  </si>
  <si>
    <t>四、经营收入</t>
  </si>
  <si>
    <t>九、社会保险基金支出</t>
  </si>
  <si>
    <t>五、附属单位上缴收入</t>
  </si>
  <si>
    <t>十、卫生健康支出</t>
  </si>
  <si>
    <t>六、其他收入</t>
  </si>
  <si>
    <t>十一、节能环保支出</t>
  </si>
  <si>
    <t/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</si>
  <si>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</si>
  <si>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</si>
  <si>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</si>
  <si>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</si>
  <si>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</si>
  <si>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</si>
  <si>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</si>
  <si>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</si>
  <si>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</si>
  <si>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</si>
  <si>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</si>
  <si>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</si>
  <si>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</si>
  <si>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</si>
  <si>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</si>
  <si>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</si>
  <si>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</si>
  <si>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</si>
  <si>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</si>
  <si>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</si>
  <si>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</si>
  <si>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</si>
  <si>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</si>
  <si>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</si>
  <si>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</si>
  <si>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</si>
  <si>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</si>
  <si>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</si>
  <si>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</si>
  <si>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</si>
  <si>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</si>
  <si>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</si>
  <si>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</si>
  <si>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</si>
  <si>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</si>
  <si>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</si>
  <si>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</si>
  <si>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</si>
  <si>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</si>
  <si>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</si>
  <si>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</si>
  <si>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</si>
  <si>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</si>
  <si>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</si>
  <si>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</si>
  <si>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</si>
  <si>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</si>
  <si>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</si>
  <si>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</si>
  <si>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</si>
  <si>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</si>
  <si>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</si>
  <si>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</si>
  <si>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</si>
  <si>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</si>
  <si>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</si>
  <si>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</si>
  <si>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</si>
  <si>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</si>
  <si>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</si>
  <si>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20822</t>
  </si>
  <si>
    <t>大中型水库移民后期扶持基金支出</t>
  </si>
  <si>
    <t>2082201</t>
  </si>
  <si>
    <t>移民补助</t>
  </si>
  <si>
    <t>2082202</t>
  </si>
  <si>
    <t>基础设施建设和经济发展</t>
  </si>
  <si>
    <t>2082602</t>
  </si>
  <si>
    <t>财政对城乡居民基本养老保险基金的补助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</si>
  <si>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</si>
  <si>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</si>
  <si>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</si>
  <si>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</si>
  <si>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</si>
  <si>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</si>
  <si>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</si>
  <si>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</si>
  <si>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</si>
  <si>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</si>
  <si>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</si>
  <si>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</si>
  <si>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</si>
  <si>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</si>
  <si>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</si>
  <si>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</si>
  <si>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</si>
  <si>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</si>
  <si>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</si>
  <si>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</si>
  <si>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</si>
  <si>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2120110</t>
  </si>
  <si>
    <t>执业资格注册、资质审查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</si>
  <si>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</si>
  <si>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</si>
  <si>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</si>
  <si>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</si>
  <si>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</si>
  <si>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</si>
  <si>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</si>
  <si>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</si>
  <si>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</si>
  <si>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</si>
  <si>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</si>
  <si>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</si>
  <si>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21208</t>
  </si>
  <si>
    <t>国有土地使用权出让收入安排的支出</t>
  </si>
  <si>
    <t>2120801</t>
  </si>
  <si>
    <t>征地和拆迁补偿支出</t>
  </si>
  <si>
    <t>2120803</t>
  </si>
  <si>
    <t>城市建设支出</t>
  </si>
  <si>
    <t>2120804</t>
  </si>
  <si>
    <t>农村基础设施建设支出</t>
  </si>
  <si>
    <t>2120805</t>
  </si>
  <si>
    <t>绿化租地</t>
  </si>
  <si>
    <t>2120899</t>
  </si>
  <si>
    <t>其他国有土地使用权出让收入安排的支出</t>
  </si>
  <si>
    <t>21213</t>
  </si>
  <si>
    <t>城市基础设施配套费安排的支出</t>
  </si>
  <si>
    <t>2121302</t>
  </si>
  <si>
    <t>城市环境卫生</t>
  </si>
  <si>
    <t>21299</t>
  </si>
  <si>
    <t>其他城乡社区支出</t>
  </si>
  <si>
    <t>2129999</t>
  </si>
  <si>
    <t>213</t>
  </si>
  <si>
    <t>农林水支出</t>
  </si>
  <si>
    <t>21303</t>
  </si>
  <si>
    <t>水利</t>
  </si>
  <si>
    <t>2130306</t>
  </si>
  <si>
    <t>水利工程运行与维护</t>
  </si>
  <si>
    <t>2130335</t>
  </si>
  <si>
    <t>农村人畜饮水</t>
  </si>
  <si>
    <t>214</t>
  </si>
  <si>
    <t>交通运输支出</t>
  </si>
  <si>
    <t>21401</t>
  </si>
  <si>
    <t>公路水路运输</t>
  </si>
  <si>
    <t>2140106</t>
  </si>
  <si>
    <t>公路养护</t>
  </si>
  <si>
    <t>2140199</t>
  </si>
  <si>
    <t>其他公路水利运输</t>
  </si>
  <si>
    <t>221</t>
  </si>
  <si>
    <t>住房保障支出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</si>
  <si>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</si>
  <si>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</si>
  <si>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</si>
  <si>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</si>
  <si>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</si>
  <si>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</si>
  <si>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</si>
  <si>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</si>
  <si>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</si>
  <si>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</si>
  <si>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</si>
  <si>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</si>
  <si>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</si>
  <si>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</si>
  <si>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</si>
  <si>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</si>
  <si>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</si>
  <si>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</si>
  <si>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其他公路水路运输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</si>
  <si>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</si>
  <si>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</si>
  <si>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</si>
  <si>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</si>
  <si>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</si>
  <si>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</si>
  <si>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</si>
  <si>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</si>
  <si>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</si>
  <si>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</si>
  <si>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</si>
  <si>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</si>
  <si>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</si>
  <si>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</si>
  <si>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</si>
  <si>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</si>
  <si>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</si>
  <si>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</si>
  <si>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</si>
  <si>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</si>
  <si>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</si>
  <si>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</si>
  <si>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</si>
  <si>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</si>
  <si>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</si>
  <si>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</si>
  <si>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</si>
  <si>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</si>
  <si>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</si>
  <si>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</si>
  <si>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</si>
  <si>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</si>
  <si>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</si>
  <si>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</si>
  <si>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</si>
  <si>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</si>
  <si>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</si>
  <si>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</si>
  <si>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</si>
  <si>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</si>
  <si>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</si>
  <si>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</si>
  <si>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</si>
  <si>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</si>
  <si>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</si>
  <si>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</si>
  <si>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</si>
  <si>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</si>
  <si>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</si>
  <si>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</si>
  <si>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</si>
  <si>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</si>
  <si>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</si>
  <si>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</si>
  <si>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>30309</t>
  </si>
  <si>
    <t>奖励金</t>
  </si>
  <si>
    <t>部门预算政府基金预算财政拨款支出表</t>
  </si>
  <si>
    <t>职业资格注册、资质审查</t>
  </si>
  <si>
    <t>绿化租地费</t>
  </si>
  <si>
    <t>备注：此表无数据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</si>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</sst>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7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b/>
      <sz val="21.75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177" fontId="1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2" fontId="1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1" fillId="0" borderId="1" xfId="0" applyNumberFormat="1" applyFont="1" applyFill="1" applyBorder="1" applyAlignment="1" applyProtection="1">
      <alignment vertical="top"/>
      <protection locked="0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Fill="1" applyBorder="1" applyAlignment="1" applyProtection="1">
      <alignment horizontal="righ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1" sqref="B11"/>
    </sheetView>
  </sheetViews>
  <sheetFormatPr defaultColWidth="9" defaultRowHeight="14.25" x14ac:dyDescent="0.15"/>
  <cols>
    <col min="1" max="1" width="13.375" style="20" customWidth="1"/>
    <col min="2" max="2" width="53.375" style="20" customWidth="1"/>
    <col min="3" max="16384" width="9" style="20"/>
  </cols>
  <sheetData>
    <row r="1" spans="1:2" ht="36.75" customHeight="1" x14ac:dyDescent="0.15">
      <c r="A1" s="25" t="s">
        <v>0</v>
      </c>
      <c r="B1" s="25"/>
    </row>
    <row r="2" spans="1:2" ht="18" customHeight="1" x14ac:dyDescent="0.15">
      <c r="A2" s="21"/>
      <c r="B2" s="21"/>
    </row>
    <row r="3" spans="1:2" ht="27.95" customHeight="1" x14ac:dyDescent="0.15">
      <c r="A3" s="22" t="s">
        <v>1</v>
      </c>
      <c r="B3" s="22" t="s">
        <v>2</v>
      </c>
    </row>
    <row r="4" spans="1:2" ht="27.95" customHeight="1" x14ac:dyDescent="0.15">
      <c r="A4" s="22" t="s">
        <v>3</v>
      </c>
      <c r="B4" s="22" t="s">
        <v>4</v>
      </c>
    </row>
    <row r="5" spans="1:2" ht="27.95" customHeight="1" x14ac:dyDescent="0.15">
      <c r="A5" s="22" t="s">
        <v>5</v>
      </c>
      <c r="B5" s="22" t="s">
        <v>6</v>
      </c>
    </row>
    <row r="6" spans="1:2" ht="27.95" customHeight="1" x14ac:dyDescent="0.15">
      <c r="A6" s="22" t="s">
        <v>7</v>
      </c>
      <c r="B6" s="22" t="s">
        <v>8</v>
      </c>
    </row>
    <row r="7" spans="1:2" ht="27.95" customHeight="1" x14ac:dyDescent="0.15">
      <c r="A7" s="22" t="s">
        <v>9</v>
      </c>
      <c r="B7" s="22" t="s">
        <v>10</v>
      </c>
    </row>
    <row r="8" spans="1:2" ht="27.95" customHeight="1" x14ac:dyDescent="0.15">
      <c r="A8" s="22" t="s">
        <v>11</v>
      </c>
      <c r="B8" s="22" t="s">
        <v>12</v>
      </c>
    </row>
    <row r="9" spans="1:2" ht="27.95" customHeight="1" x14ac:dyDescent="0.15">
      <c r="A9" s="22" t="s">
        <v>13</v>
      </c>
      <c r="B9" s="22" t="s">
        <v>14</v>
      </c>
    </row>
    <row r="10" spans="1:2" ht="27.95" customHeight="1" x14ac:dyDescent="0.15">
      <c r="A10" s="22" t="s">
        <v>15</v>
      </c>
      <c r="B10" s="22" t="s">
        <v>16</v>
      </c>
    </row>
    <row r="11" spans="1:2" ht="27.95" customHeight="1" x14ac:dyDescent="0.15">
      <c r="A11" s="22" t="s">
        <v>17</v>
      </c>
      <c r="B11" s="22" t="s">
        <v>18</v>
      </c>
    </row>
  </sheetData>
  <mergeCells count="1">
    <mergeCell ref="A1:B1"/>
  </mergeCells>
  <phoneticPr fontId="6" type="noConversion"/>
  <pageMargins left="0.75" right="0.75" top="1" bottom="1" header="0.51180555555555596" footer="0.5118055555555559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workbookViewId="0">
      <selection activeCell="G26" sqref="G26"/>
    </sheetView>
  </sheetViews>
  <sheetFormatPr defaultColWidth="7" defaultRowHeight="15" customHeight="1" x14ac:dyDescent="0.15"/>
  <cols>
    <col min="1" max="1" width="6.25" style="3" customWidth="1"/>
    <col min="2" max="2" width="32.5" style="4" customWidth="1"/>
    <col min="3" max="7" width="20" style="5" customWidth="1"/>
    <col min="8" max="256" width="7.5" style="2" customWidth="1"/>
    <col min="257" max="16384" width="7" style="2"/>
  </cols>
  <sheetData>
    <row r="1" spans="1:7" s="1" customFormat="1" ht="37.5" customHeight="1" x14ac:dyDescent="0.15">
      <c r="A1" s="26" t="s">
        <v>18</v>
      </c>
      <c r="B1" s="27"/>
      <c r="C1" s="27"/>
      <c r="D1" s="27"/>
      <c r="E1" s="28"/>
      <c r="F1" s="27"/>
      <c r="G1" s="27"/>
    </row>
    <row r="2" spans="1:7" s="1" customFormat="1" ht="15" customHeight="1" x14ac:dyDescent="0.15">
      <c r="A2" s="40" t="s">
        <v>19</v>
      </c>
      <c r="B2" s="41"/>
      <c r="C2" s="41"/>
      <c r="D2" s="42"/>
      <c r="E2" s="40"/>
      <c r="F2" s="43" t="s">
        <v>20</v>
      </c>
      <c r="G2" s="43" t="s">
        <v>21</v>
      </c>
    </row>
    <row r="3" spans="1:7" s="1" customFormat="1" ht="15" customHeight="1" x14ac:dyDescent="0.15">
      <c r="A3" s="29" t="s">
        <v>22</v>
      </c>
      <c r="B3" s="29" t="s">
        <v>274</v>
      </c>
      <c r="C3" s="29" t="s">
        <v>275</v>
      </c>
      <c r="D3" s="29"/>
      <c r="E3" s="29"/>
      <c r="F3" s="29"/>
      <c r="G3" s="29"/>
    </row>
    <row r="4" spans="1:7" s="1" customFormat="1" ht="15" customHeight="1" x14ac:dyDescent="0.15">
      <c r="A4" s="29"/>
      <c r="B4" s="29"/>
      <c r="C4" s="10" t="s">
        <v>98</v>
      </c>
      <c r="D4" s="10" t="s">
        <v>206</v>
      </c>
      <c r="E4" s="10" t="s">
        <v>276</v>
      </c>
      <c r="F4" s="10" t="s">
        <v>208</v>
      </c>
      <c r="G4" s="10" t="s">
        <v>277</v>
      </c>
    </row>
    <row r="5" spans="1:7" s="1" customFormat="1" ht="15" customHeight="1" x14ac:dyDescent="0.15">
      <c r="A5" s="10" t="s">
        <v>27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92</v>
      </c>
      <c r="G5" s="10" t="s">
        <v>93</v>
      </c>
    </row>
    <row r="6" spans="1:7" ht="15" customHeight="1" x14ac:dyDescent="0.15">
      <c r="A6" s="11">
        <f t="shared" ref="A6:A14" si="0">ROW()</f>
        <v>6</v>
      </c>
      <c r="B6" s="12" t="s">
        <v>98</v>
      </c>
      <c r="C6" s="16" t="s">
        <v>54</v>
      </c>
      <c r="D6" s="16" t="s">
        <v>54</v>
      </c>
      <c r="E6" s="16" t="s">
        <v>54</v>
      </c>
      <c r="F6" s="16" t="s">
        <v>54</v>
      </c>
      <c r="G6" s="16" t="s">
        <v>54</v>
      </c>
    </row>
    <row r="7" spans="1:7" ht="15" customHeight="1" x14ac:dyDescent="0.15">
      <c r="A7" s="11">
        <f t="shared" si="0"/>
        <v>7</v>
      </c>
      <c r="B7" s="12" t="s">
        <v>278</v>
      </c>
      <c r="C7" s="16">
        <v>8.5</v>
      </c>
      <c r="D7" s="16">
        <v>8.5</v>
      </c>
      <c r="E7" s="16">
        <v>0</v>
      </c>
      <c r="F7" s="16">
        <v>0</v>
      </c>
      <c r="G7" s="16">
        <v>0</v>
      </c>
    </row>
    <row r="8" spans="1:7" ht="15" customHeight="1" x14ac:dyDescent="0.15">
      <c r="A8" s="11">
        <f t="shared" si="0"/>
        <v>8</v>
      </c>
      <c r="B8" s="12" t="s">
        <v>279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ht="15" customHeight="1" x14ac:dyDescent="0.15">
      <c r="A9" s="11">
        <f t="shared" si="0"/>
        <v>9</v>
      </c>
      <c r="B9" s="12" t="s">
        <v>280</v>
      </c>
      <c r="C9" s="16" t="s">
        <v>54</v>
      </c>
      <c r="D9" s="16" t="s">
        <v>54</v>
      </c>
      <c r="E9" s="16" t="s">
        <v>54</v>
      </c>
      <c r="F9" s="16" t="s">
        <v>54</v>
      </c>
      <c r="G9" s="16" t="s">
        <v>54</v>
      </c>
    </row>
    <row r="10" spans="1:7" ht="15" customHeight="1" x14ac:dyDescent="0.15">
      <c r="A10" s="11">
        <f t="shared" si="0"/>
        <v>10</v>
      </c>
      <c r="B10" s="12" t="s">
        <v>281</v>
      </c>
      <c r="C10" s="16" t="s">
        <v>54</v>
      </c>
      <c r="D10" s="16" t="s">
        <v>54</v>
      </c>
      <c r="E10" s="16" t="s">
        <v>54</v>
      </c>
      <c r="F10" s="16" t="s">
        <v>54</v>
      </c>
      <c r="G10" s="16" t="s">
        <v>54</v>
      </c>
    </row>
    <row r="11" spans="1:7" ht="15" customHeight="1" x14ac:dyDescent="0.15">
      <c r="A11" s="11">
        <f t="shared" si="0"/>
        <v>11</v>
      </c>
      <c r="B11" s="12" t="s">
        <v>282</v>
      </c>
      <c r="C11" s="16">
        <v>6</v>
      </c>
      <c r="D11" s="16">
        <v>6</v>
      </c>
      <c r="E11" s="16">
        <v>0</v>
      </c>
      <c r="F11" s="16">
        <v>0</v>
      </c>
      <c r="G11" s="16">
        <v>0</v>
      </c>
    </row>
    <row r="12" spans="1:7" ht="15" customHeight="1" x14ac:dyDescent="0.15">
      <c r="A12" s="11">
        <f t="shared" si="0"/>
        <v>12</v>
      </c>
      <c r="B12" s="12" t="s">
        <v>283</v>
      </c>
      <c r="C12" s="16" t="s">
        <v>54</v>
      </c>
      <c r="D12" s="16" t="s">
        <v>54</v>
      </c>
      <c r="E12" s="16" t="s">
        <v>54</v>
      </c>
      <c r="F12" s="16" t="s">
        <v>54</v>
      </c>
      <c r="G12" s="16" t="s">
        <v>54</v>
      </c>
    </row>
    <row r="13" spans="1:7" ht="15" customHeight="1" x14ac:dyDescent="0.15">
      <c r="A13" s="11">
        <f t="shared" si="0"/>
        <v>13</v>
      </c>
      <c r="B13" s="12" t="s">
        <v>284</v>
      </c>
      <c r="C13" s="16">
        <v>6</v>
      </c>
      <c r="D13" s="16">
        <v>6</v>
      </c>
      <c r="E13" s="16">
        <v>0</v>
      </c>
      <c r="F13" s="16">
        <v>0</v>
      </c>
      <c r="G13" s="16">
        <v>0</v>
      </c>
    </row>
    <row r="14" spans="1:7" ht="15" customHeight="1" x14ac:dyDescent="0.15">
      <c r="A14" s="11">
        <f t="shared" si="0"/>
        <v>14</v>
      </c>
      <c r="B14" s="12" t="s">
        <v>285</v>
      </c>
      <c r="C14" s="16">
        <v>2.5</v>
      </c>
      <c r="D14" s="16">
        <v>2.5</v>
      </c>
      <c r="E14" s="16">
        <v>0</v>
      </c>
      <c r="F14" s="16">
        <v>0</v>
      </c>
      <c r="G14" s="16">
        <v>0</v>
      </c>
    </row>
  </sheetData>
  <mergeCells count="5">
    <mergeCell ref="A1:G1"/>
    <mergeCell ref="A2:E2"/>
    <mergeCell ref="C3:G3"/>
    <mergeCell ref="A3:A4"/>
    <mergeCell ref="B3:B4"/>
  </mergeCells>
  <phoneticPr fontId="6" type="noConversion"/>
  <pageMargins left="0.75" right="0.75" top="1" bottom="1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38"/>
  <sheetViews>
    <sheetView workbookViewId="0">
      <selection activeCell="I27" sqref="I27"/>
    </sheetView>
  </sheetViews>
  <sheetFormatPr defaultColWidth="7" defaultRowHeight="15" customHeight="1" x14ac:dyDescent="0.15"/>
  <cols>
    <col min="1" max="1" width="6.25" style="3" customWidth="1"/>
    <col min="2" max="2" width="23.875" style="4" customWidth="1"/>
    <col min="3" max="3" width="15" style="5" customWidth="1"/>
    <col min="4" max="4" width="27.375" style="4" customWidth="1"/>
    <col min="5" max="5" width="15" style="5" customWidth="1"/>
    <col min="6" max="256" width="7.5" style="2" customWidth="1"/>
    <col min="257" max="16381" width="7" style="2"/>
  </cols>
  <sheetData>
    <row r="1" spans="1:5" s="1" customFormat="1" ht="37.5" customHeight="1" x14ac:dyDescent="0.15">
      <c r="A1" s="26" t="s">
        <v>2</v>
      </c>
      <c r="B1" s="27"/>
      <c r="C1" s="27"/>
      <c r="D1" s="28"/>
      <c r="E1" s="27"/>
    </row>
    <row r="2" spans="1:5" s="1" customFormat="1" ht="15" customHeight="1" x14ac:dyDescent="0.15">
      <c r="A2" s="40" t="s">
        <v>19</v>
      </c>
      <c r="B2" s="42"/>
      <c r="C2" s="41"/>
      <c r="D2" s="43" t="s">
        <v>20</v>
      </c>
      <c r="E2" s="43" t="s">
        <v>21</v>
      </c>
    </row>
    <row r="3" spans="1:5" s="1" customFormat="1" ht="15" customHeight="1" x14ac:dyDescent="0.15">
      <c r="A3" s="29" t="s">
        <v>22</v>
      </c>
      <c r="B3" s="29" t="s">
        <v>23</v>
      </c>
      <c r="C3" s="29"/>
      <c r="D3" s="29" t="s">
        <v>24</v>
      </c>
      <c r="E3" s="29"/>
    </row>
    <row r="4" spans="1:5" s="1" customFormat="1" ht="15" customHeight="1" x14ac:dyDescent="0.15">
      <c r="A4" s="29"/>
      <c r="B4" s="10" t="s">
        <v>25</v>
      </c>
      <c r="C4" s="10" t="s">
        <v>26</v>
      </c>
      <c r="D4" s="10" t="s">
        <v>25</v>
      </c>
      <c r="E4" s="10" t="s">
        <v>26</v>
      </c>
    </row>
    <row r="5" spans="1:5" s="1" customFormat="1" ht="15" customHeight="1" x14ac:dyDescent="0.15">
      <c r="A5" s="10" t="s">
        <v>27</v>
      </c>
      <c r="B5" s="10" t="s">
        <v>28</v>
      </c>
      <c r="C5" s="10" t="s">
        <v>29</v>
      </c>
      <c r="D5" s="10" t="s">
        <v>30</v>
      </c>
      <c r="E5" s="10" t="s">
        <v>31</v>
      </c>
    </row>
    <row r="6" spans="1:5" s="2" customFormat="1" ht="15" customHeight="1" x14ac:dyDescent="0.15">
      <c r="A6" s="11">
        <f t="shared" ref="A6:A38" si="0">ROW()</f>
        <v>6</v>
      </c>
      <c r="B6" s="12" t="s">
        <v>32</v>
      </c>
      <c r="C6" s="16">
        <v>168317.51</v>
      </c>
      <c r="D6" s="12" t="s">
        <v>33</v>
      </c>
      <c r="E6" s="16">
        <v>524.29999999999995</v>
      </c>
    </row>
    <row r="7" spans="1:5" s="2" customFormat="1" ht="15" customHeight="1" x14ac:dyDescent="0.15">
      <c r="A7" s="11">
        <f t="shared" si="0"/>
        <v>7</v>
      </c>
      <c r="B7" s="12" t="s">
        <v>34</v>
      </c>
      <c r="C7" s="19">
        <v>8208.69</v>
      </c>
      <c r="D7" s="12" t="s">
        <v>35</v>
      </c>
      <c r="E7" s="16">
        <v>0</v>
      </c>
    </row>
    <row r="8" spans="1:5" s="2" customFormat="1" ht="15" customHeight="1" x14ac:dyDescent="0.15">
      <c r="A8" s="11">
        <f t="shared" si="0"/>
        <v>8</v>
      </c>
      <c r="B8" s="12" t="s">
        <v>36</v>
      </c>
      <c r="C8" s="23">
        <v>0</v>
      </c>
      <c r="D8" s="12" t="s">
        <v>37</v>
      </c>
      <c r="E8" s="16">
        <v>0</v>
      </c>
    </row>
    <row r="9" spans="1:5" s="2" customFormat="1" ht="15" customHeight="1" x14ac:dyDescent="0.15">
      <c r="A9" s="11">
        <f t="shared" si="0"/>
        <v>9</v>
      </c>
      <c r="B9" s="12" t="s">
        <v>38</v>
      </c>
      <c r="C9" s="23">
        <v>1740.5</v>
      </c>
      <c r="D9" s="12" t="s">
        <v>39</v>
      </c>
      <c r="E9" s="16">
        <v>0</v>
      </c>
    </row>
    <row r="10" spans="1:5" s="2" customFormat="1" ht="15" customHeight="1" x14ac:dyDescent="0.15">
      <c r="A10" s="11">
        <f t="shared" si="0"/>
        <v>10</v>
      </c>
      <c r="B10" s="12" t="s">
        <v>40</v>
      </c>
      <c r="C10" s="23">
        <v>160108.82</v>
      </c>
      <c r="D10" s="12" t="s">
        <v>41</v>
      </c>
      <c r="E10" s="16">
        <v>0</v>
      </c>
    </row>
    <row r="11" spans="1:5" s="2" customFormat="1" ht="15" customHeight="1" x14ac:dyDescent="0.15">
      <c r="A11" s="11">
        <f t="shared" si="0"/>
        <v>11</v>
      </c>
      <c r="B11" s="12" t="s">
        <v>42</v>
      </c>
      <c r="C11" s="24">
        <v>0</v>
      </c>
      <c r="D11" s="12" t="s">
        <v>43</v>
      </c>
      <c r="E11" s="16">
        <v>0</v>
      </c>
    </row>
    <row r="12" spans="1:5" s="2" customFormat="1" ht="15" customHeight="1" x14ac:dyDescent="0.15">
      <c r="A12" s="11">
        <f t="shared" si="0"/>
        <v>12</v>
      </c>
      <c r="B12" s="12" t="s">
        <v>44</v>
      </c>
      <c r="C12" s="24">
        <v>0</v>
      </c>
      <c r="D12" s="12" t="s">
        <v>45</v>
      </c>
      <c r="E12" s="16">
        <v>0</v>
      </c>
    </row>
    <row r="13" spans="1:5" s="2" customFormat="1" ht="15" customHeight="1" x14ac:dyDescent="0.15">
      <c r="A13" s="11">
        <f t="shared" si="0"/>
        <v>13</v>
      </c>
      <c r="B13" s="12" t="s">
        <v>46</v>
      </c>
      <c r="C13" s="16">
        <v>0</v>
      </c>
      <c r="D13" s="12" t="s">
        <v>47</v>
      </c>
      <c r="E13" s="16">
        <v>236.71</v>
      </c>
    </row>
    <row r="14" spans="1:5" s="2" customFormat="1" ht="15" customHeight="1" x14ac:dyDescent="0.15">
      <c r="A14" s="11">
        <f t="shared" si="0"/>
        <v>14</v>
      </c>
      <c r="B14" s="12" t="s">
        <v>48</v>
      </c>
      <c r="C14" s="16">
        <v>0</v>
      </c>
      <c r="D14" s="12" t="s">
        <v>49</v>
      </c>
      <c r="E14" s="16">
        <v>0</v>
      </c>
    </row>
    <row r="15" spans="1:5" s="2" customFormat="1" ht="15" customHeight="1" x14ac:dyDescent="0.15">
      <c r="A15" s="11">
        <f t="shared" si="0"/>
        <v>15</v>
      </c>
      <c r="B15" s="12" t="s">
        <v>50</v>
      </c>
      <c r="C15" s="16">
        <v>0</v>
      </c>
      <c r="D15" s="12" t="s">
        <v>51</v>
      </c>
      <c r="E15" s="16">
        <v>61.09</v>
      </c>
    </row>
    <row r="16" spans="1:5" s="2" customFormat="1" ht="15" customHeight="1" x14ac:dyDescent="0.15">
      <c r="A16" s="11">
        <f t="shared" si="0"/>
        <v>16</v>
      </c>
      <c r="B16" s="12" t="s">
        <v>52</v>
      </c>
      <c r="C16" s="16">
        <v>0</v>
      </c>
      <c r="D16" s="12" t="s">
        <v>53</v>
      </c>
      <c r="E16" s="16">
        <v>2203.6999999999998</v>
      </c>
    </row>
    <row r="17" spans="1:5" s="2" customFormat="1" ht="15" customHeight="1" x14ac:dyDescent="0.15">
      <c r="A17" s="11">
        <f t="shared" si="0"/>
        <v>17</v>
      </c>
      <c r="B17" s="12" t="s">
        <v>54</v>
      </c>
      <c r="C17" s="16" t="s">
        <v>54</v>
      </c>
      <c r="D17" s="12" t="s">
        <v>55</v>
      </c>
      <c r="E17" s="16">
        <v>165005.12</v>
      </c>
    </row>
    <row r="18" spans="1:5" s="2" customFormat="1" ht="15" customHeight="1" x14ac:dyDescent="0.15">
      <c r="A18" s="11">
        <f t="shared" si="0"/>
        <v>18</v>
      </c>
      <c r="B18" s="12" t="s">
        <v>54</v>
      </c>
      <c r="C18" s="16" t="s">
        <v>54</v>
      </c>
      <c r="D18" s="12" t="s">
        <v>56</v>
      </c>
      <c r="E18" s="16">
        <v>50</v>
      </c>
    </row>
    <row r="19" spans="1:5" s="2" customFormat="1" ht="15" customHeight="1" x14ac:dyDescent="0.15">
      <c r="A19" s="11">
        <f t="shared" si="0"/>
        <v>19</v>
      </c>
      <c r="B19" s="12" t="s">
        <v>54</v>
      </c>
      <c r="C19" s="16" t="s">
        <v>54</v>
      </c>
      <c r="D19" s="12" t="s">
        <v>57</v>
      </c>
      <c r="E19" s="16">
        <v>188.47</v>
      </c>
    </row>
    <row r="20" spans="1:5" s="2" customFormat="1" ht="15" customHeight="1" x14ac:dyDescent="0.15">
      <c r="A20" s="11">
        <f t="shared" si="0"/>
        <v>20</v>
      </c>
      <c r="B20" s="12" t="s">
        <v>54</v>
      </c>
      <c r="C20" s="16" t="s">
        <v>54</v>
      </c>
      <c r="D20" s="12" t="s">
        <v>58</v>
      </c>
      <c r="E20" s="16">
        <v>0</v>
      </c>
    </row>
    <row r="21" spans="1:5" s="2" customFormat="1" ht="15" customHeight="1" x14ac:dyDescent="0.15">
      <c r="A21" s="11">
        <f t="shared" si="0"/>
        <v>21</v>
      </c>
      <c r="B21" s="12" t="s">
        <v>54</v>
      </c>
      <c r="C21" s="16" t="s">
        <v>54</v>
      </c>
      <c r="D21" s="12" t="s">
        <v>59</v>
      </c>
      <c r="E21" s="16">
        <v>0</v>
      </c>
    </row>
    <row r="22" spans="1:5" s="2" customFormat="1" ht="15" customHeight="1" x14ac:dyDescent="0.15">
      <c r="A22" s="11">
        <f t="shared" si="0"/>
        <v>22</v>
      </c>
      <c r="B22" s="12" t="s">
        <v>54</v>
      </c>
      <c r="C22" s="16" t="s">
        <v>54</v>
      </c>
      <c r="D22" s="12" t="s">
        <v>60</v>
      </c>
      <c r="E22" s="16">
        <v>0</v>
      </c>
    </row>
    <row r="23" spans="1:5" s="2" customFormat="1" ht="15" customHeight="1" x14ac:dyDescent="0.15">
      <c r="A23" s="11">
        <f t="shared" si="0"/>
        <v>23</v>
      </c>
      <c r="B23" s="12" t="s">
        <v>54</v>
      </c>
      <c r="C23" s="16" t="s">
        <v>54</v>
      </c>
      <c r="D23" s="12" t="s">
        <v>61</v>
      </c>
      <c r="E23" s="16">
        <v>0</v>
      </c>
    </row>
    <row r="24" spans="1:5" s="2" customFormat="1" ht="15" customHeight="1" x14ac:dyDescent="0.15">
      <c r="A24" s="11">
        <f t="shared" si="0"/>
        <v>24</v>
      </c>
      <c r="B24" s="12" t="s">
        <v>54</v>
      </c>
      <c r="C24" s="16" t="s">
        <v>54</v>
      </c>
      <c r="D24" s="12" t="s">
        <v>62</v>
      </c>
      <c r="E24" s="16">
        <v>0</v>
      </c>
    </row>
    <row r="25" spans="1:5" s="2" customFormat="1" ht="15" customHeight="1" x14ac:dyDescent="0.15">
      <c r="A25" s="11">
        <f t="shared" si="0"/>
        <v>25</v>
      </c>
      <c r="B25" s="12" t="s">
        <v>54</v>
      </c>
      <c r="C25" s="16" t="s">
        <v>54</v>
      </c>
      <c r="D25" s="12" t="s">
        <v>63</v>
      </c>
      <c r="E25" s="16">
        <v>48.12</v>
      </c>
    </row>
    <row r="26" spans="1:5" s="2" customFormat="1" ht="15" customHeight="1" x14ac:dyDescent="0.15">
      <c r="A26" s="11">
        <f t="shared" si="0"/>
        <v>26</v>
      </c>
      <c r="B26" s="12" t="s">
        <v>54</v>
      </c>
      <c r="C26" s="16" t="s">
        <v>54</v>
      </c>
      <c r="D26" s="12" t="s">
        <v>64</v>
      </c>
      <c r="E26" s="16">
        <v>0</v>
      </c>
    </row>
    <row r="27" spans="1:5" s="2" customFormat="1" ht="15" customHeight="1" x14ac:dyDescent="0.15">
      <c r="A27" s="11">
        <f t="shared" si="0"/>
        <v>27</v>
      </c>
      <c r="B27" s="12" t="s">
        <v>54</v>
      </c>
      <c r="C27" s="16" t="s">
        <v>54</v>
      </c>
      <c r="D27" s="12" t="s">
        <v>65</v>
      </c>
      <c r="E27" s="16">
        <v>0</v>
      </c>
    </row>
    <row r="28" spans="1:5" s="2" customFormat="1" ht="15" customHeight="1" x14ac:dyDescent="0.15">
      <c r="A28" s="11">
        <f t="shared" si="0"/>
        <v>28</v>
      </c>
      <c r="B28" s="12" t="s">
        <v>54</v>
      </c>
      <c r="C28" s="16" t="s">
        <v>54</v>
      </c>
      <c r="D28" s="12" t="s">
        <v>66</v>
      </c>
      <c r="E28" s="16">
        <v>0</v>
      </c>
    </row>
    <row r="29" spans="1:5" s="2" customFormat="1" ht="15" customHeight="1" x14ac:dyDescent="0.15">
      <c r="A29" s="11">
        <f t="shared" si="0"/>
        <v>29</v>
      </c>
      <c r="B29" s="12" t="s">
        <v>54</v>
      </c>
      <c r="C29" s="16" t="s">
        <v>54</v>
      </c>
      <c r="D29" s="12" t="s">
        <v>67</v>
      </c>
      <c r="E29" s="16">
        <v>0</v>
      </c>
    </row>
    <row r="30" spans="1:5" s="2" customFormat="1" ht="15" customHeight="1" x14ac:dyDescent="0.15">
      <c r="A30" s="11">
        <f t="shared" si="0"/>
        <v>30</v>
      </c>
      <c r="B30" s="12" t="s">
        <v>54</v>
      </c>
      <c r="C30" s="16" t="s">
        <v>54</v>
      </c>
      <c r="D30" s="12" t="s">
        <v>68</v>
      </c>
      <c r="E30" s="16">
        <v>0</v>
      </c>
    </row>
    <row r="31" spans="1:5" s="2" customFormat="1" ht="15" customHeight="1" x14ac:dyDescent="0.15">
      <c r="A31" s="11">
        <f t="shared" si="0"/>
        <v>31</v>
      </c>
      <c r="B31" s="12" t="s">
        <v>54</v>
      </c>
      <c r="C31" s="16" t="s">
        <v>54</v>
      </c>
      <c r="D31" s="12" t="s">
        <v>69</v>
      </c>
      <c r="E31" s="16">
        <v>0</v>
      </c>
    </row>
    <row r="32" spans="1:5" s="2" customFormat="1" ht="15" customHeight="1" x14ac:dyDescent="0.15">
      <c r="A32" s="11">
        <f t="shared" si="0"/>
        <v>32</v>
      </c>
      <c r="B32" s="12" t="s">
        <v>54</v>
      </c>
      <c r="C32" s="16" t="s">
        <v>54</v>
      </c>
      <c r="D32" s="12" t="s">
        <v>70</v>
      </c>
      <c r="E32" s="16">
        <v>0</v>
      </c>
    </row>
    <row r="33" spans="1:5" s="2" customFormat="1" ht="15" customHeight="1" x14ac:dyDescent="0.15">
      <c r="A33" s="11">
        <f t="shared" si="0"/>
        <v>33</v>
      </c>
      <c r="B33" s="12" t="s">
        <v>54</v>
      </c>
      <c r="C33" s="16" t="s">
        <v>54</v>
      </c>
      <c r="D33" s="12" t="s">
        <v>71</v>
      </c>
      <c r="E33" s="16">
        <v>0</v>
      </c>
    </row>
    <row r="34" spans="1:5" s="2" customFormat="1" ht="15" customHeight="1" x14ac:dyDescent="0.15">
      <c r="A34" s="11">
        <f t="shared" si="0"/>
        <v>34</v>
      </c>
      <c r="B34" s="12" t="s">
        <v>54</v>
      </c>
      <c r="C34" s="16" t="s">
        <v>54</v>
      </c>
      <c r="D34" s="12" t="s">
        <v>72</v>
      </c>
      <c r="E34" s="16">
        <v>0</v>
      </c>
    </row>
    <row r="35" spans="1:5" s="2" customFormat="1" ht="15" customHeight="1" x14ac:dyDescent="0.15">
      <c r="A35" s="11">
        <f t="shared" si="0"/>
        <v>35</v>
      </c>
      <c r="B35" s="12" t="s">
        <v>73</v>
      </c>
      <c r="C35" s="16">
        <v>168317.51</v>
      </c>
      <c r="D35" s="12" t="s">
        <v>74</v>
      </c>
      <c r="E35" s="16">
        <v>168317.51</v>
      </c>
    </row>
    <row r="36" spans="1:5" s="2" customFormat="1" ht="15" customHeight="1" x14ac:dyDescent="0.15">
      <c r="A36" s="11">
        <f t="shared" si="0"/>
        <v>36</v>
      </c>
      <c r="B36" s="12" t="s">
        <v>75</v>
      </c>
      <c r="C36" s="16">
        <v>0</v>
      </c>
      <c r="D36" s="12" t="s">
        <v>76</v>
      </c>
      <c r="E36" s="16">
        <v>0</v>
      </c>
    </row>
    <row r="37" spans="1:5" s="2" customFormat="1" ht="15" customHeight="1" x14ac:dyDescent="0.15">
      <c r="A37" s="11">
        <f t="shared" si="0"/>
        <v>37</v>
      </c>
      <c r="B37" s="12" t="s">
        <v>77</v>
      </c>
      <c r="C37" s="16">
        <v>0</v>
      </c>
      <c r="D37" s="12" t="s">
        <v>78</v>
      </c>
      <c r="E37" s="16">
        <v>0</v>
      </c>
    </row>
    <row r="38" spans="1:5" s="2" customFormat="1" ht="15" customHeight="1" x14ac:dyDescent="0.15">
      <c r="A38" s="11">
        <f t="shared" si="0"/>
        <v>38</v>
      </c>
      <c r="B38" s="12" t="s">
        <v>79</v>
      </c>
      <c r="C38" s="16">
        <v>168317.51</v>
      </c>
      <c r="D38" s="12" t="s">
        <v>79</v>
      </c>
      <c r="E38" s="16">
        <v>168317.51</v>
      </c>
    </row>
  </sheetData>
  <mergeCells count="5">
    <mergeCell ref="A1:E1"/>
    <mergeCell ref="A2:C2"/>
    <mergeCell ref="B3:C3"/>
    <mergeCell ref="D3:E3"/>
    <mergeCell ref="A3:A4"/>
  </mergeCells>
  <phoneticPr fontId="6" type="noConversion"/>
  <pageMargins left="0.75" right="0.75" top="1" bottom="1" header="0.51180555555555596" footer="0.51180555555555596"/>
  <pageSetup paperSize="9"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="120" zoomScaleNormal="120" workbookViewId="0">
      <selection activeCell="O22" sqref="N22:O22"/>
    </sheetView>
  </sheetViews>
  <sheetFormatPr defaultColWidth="7" defaultRowHeight="15" customHeight="1" x14ac:dyDescent="0.15"/>
  <cols>
    <col min="1" max="1" width="6.25" style="3" customWidth="1"/>
    <col min="2" max="2" width="9" style="4" customWidth="1"/>
    <col min="3" max="3" width="27.75" style="4" customWidth="1"/>
    <col min="4" max="7" width="10" style="5" customWidth="1"/>
    <col min="8" max="8" width="15" style="5" customWidth="1"/>
    <col min="9" max="11" width="10" style="5" customWidth="1"/>
    <col min="12" max="256" width="7.5" style="2" customWidth="1"/>
    <col min="257" max="16384" width="7" style="2"/>
  </cols>
  <sheetData>
    <row r="1" spans="1:11" s="1" customFormat="1" ht="37.5" customHeight="1" x14ac:dyDescent="0.15">
      <c r="A1" s="26" t="s">
        <v>4</v>
      </c>
      <c r="B1" s="27"/>
      <c r="C1" s="27"/>
      <c r="D1" s="27"/>
      <c r="E1" s="27"/>
      <c r="F1" s="27"/>
      <c r="G1" s="27"/>
      <c r="H1" s="27"/>
      <c r="I1" s="27"/>
      <c r="J1" s="28"/>
      <c r="K1" s="27"/>
    </row>
    <row r="2" spans="1:11" s="1" customFormat="1" ht="15" customHeight="1" x14ac:dyDescent="0.15">
      <c r="A2" s="40" t="s">
        <v>19</v>
      </c>
      <c r="B2" s="41"/>
      <c r="C2" s="41"/>
      <c r="D2" s="41"/>
      <c r="E2" s="41"/>
      <c r="F2" s="40"/>
      <c r="G2" s="41"/>
      <c r="H2" s="42" t="s">
        <v>20</v>
      </c>
      <c r="I2" s="41"/>
      <c r="J2" s="42" t="s">
        <v>21</v>
      </c>
      <c r="K2" s="41"/>
    </row>
    <row r="3" spans="1:11" s="1" customFormat="1" ht="15.95" customHeight="1" x14ac:dyDescent="0.15">
      <c r="A3" s="29" t="s">
        <v>22</v>
      </c>
      <c r="B3" s="29" t="s">
        <v>80</v>
      </c>
      <c r="C3" s="29"/>
      <c r="D3" s="29" t="s">
        <v>81</v>
      </c>
      <c r="E3" s="29" t="s">
        <v>82</v>
      </c>
      <c r="F3" s="29" t="s">
        <v>83</v>
      </c>
      <c r="G3" s="29" t="s">
        <v>84</v>
      </c>
      <c r="H3" s="29"/>
      <c r="I3" s="29" t="s">
        <v>85</v>
      </c>
      <c r="J3" s="29" t="s">
        <v>86</v>
      </c>
      <c r="K3" s="29" t="s">
        <v>87</v>
      </c>
    </row>
    <row r="4" spans="1:11" s="1" customFormat="1" ht="24" customHeight="1" x14ac:dyDescent="0.15">
      <c r="A4" s="29"/>
      <c r="B4" s="10" t="s">
        <v>88</v>
      </c>
      <c r="C4" s="10" t="s">
        <v>89</v>
      </c>
      <c r="D4" s="29"/>
      <c r="E4" s="29"/>
      <c r="F4" s="29"/>
      <c r="G4" s="10" t="s">
        <v>90</v>
      </c>
      <c r="H4" s="10" t="s">
        <v>91</v>
      </c>
      <c r="I4" s="29"/>
      <c r="J4" s="29"/>
      <c r="K4" s="29"/>
    </row>
    <row r="5" spans="1:11" s="1" customFormat="1" ht="15" customHeight="1" x14ac:dyDescent="0.15">
      <c r="A5" s="10" t="s">
        <v>27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92</v>
      </c>
      <c r="G5" s="10" t="s">
        <v>93</v>
      </c>
      <c r="H5" s="10" t="s">
        <v>94</v>
      </c>
      <c r="I5" s="10" t="s">
        <v>95</v>
      </c>
      <c r="J5" s="10" t="s">
        <v>96</v>
      </c>
      <c r="K5" s="10" t="s">
        <v>97</v>
      </c>
    </row>
    <row r="6" spans="1:11" ht="15" customHeight="1" x14ac:dyDescent="0.15">
      <c r="A6" s="11">
        <f t="shared" ref="A6:A50" si="0">ROW()</f>
        <v>6</v>
      </c>
      <c r="B6" s="12" t="s">
        <v>54</v>
      </c>
      <c r="C6" s="12" t="s">
        <v>98</v>
      </c>
      <c r="D6" s="16">
        <v>168317.51</v>
      </c>
      <c r="E6" s="16">
        <v>168317.51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</row>
    <row r="7" spans="1:11" ht="15" customHeight="1" x14ac:dyDescent="0.15">
      <c r="A7" s="11">
        <f t="shared" si="0"/>
        <v>7</v>
      </c>
      <c r="B7" s="12" t="s">
        <v>99</v>
      </c>
      <c r="C7" s="12" t="s">
        <v>100</v>
      </c>
      <c r="D7" s="16">
        <f>D8</f>
        <v>524.29999999999995</v>
      </c>
      <c r="E7" s="16">
        <v>524.29999999999995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ht="15" customHeight="1" x14ac:dyDescent="0.15">
      <c r="A8" s="11">
        <f t="shared" si="0"/>
        <v>8</v>
      </c>
      <c r="B8" s="12" t="s">
        <v>101</v>
      </c>
      <c r="C8" s="12" t="s">
        <v>102</v>
      </c>
      <c r="D8" s="16">
        <f>D9</f>
        <v>524.29999999999995</v>
      </c>
      <c r="E8" s="16">
        <v>524.29999999999995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ht="15" customHeight="1" x14ac:dyDescent="0.15">
      <c r="A9" s="11">
        <f t="shared" si="0"/>
        <v>9</v>
      </c>
      <c r="B9" s="12" t="s">
        <v>103</v>
      </c>
      <c r="C9" s="12" t="s">
        <v>104</v>
      </c>
      <c r="D9" s="16">
        <f t="shared" ref="D9:D14" si="1">E9+F9</f>
        <v>524.29999999999995</v>
      </c>
      <c r="E9" s="16">
        <v>524.29999999999995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</row>
    <row r="10" spans="1:11" ht="15" customHeight="1" x14ac:dyDescent="0.15">
      <c r="A10" s="11">
        <f t="shared" si="0"/>
        <v>10</v>
      </c>
      <c r="B10" s="12" t="s">
        <v>105</v>
      </c>
      <c r="C10" s="12" t="s">
        <v>106</v>
      </c>
      <c r="D10" s="16">
        <f>D11+D15</f>
        <v>236.71</v>
      </c>
      <c r="E10" s="16">
        <v>236.71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5" customHeight="1" x14ac:dyDescent="0.15">
      <c r="A11" s="11">
        <f t="shared" si="0"/>
        <v>11</v>
      </c>
      <c r="B11" s="12" t="s">
        <v>107</v>
      </c>
      <c r="C11" s="12" t="s">
        <v>108</v>
      </c>
      <c r="D11" s="16">
        <f>D12+D13+D14</f>
        <v>101.99</v>
      </c>
      <c r="E11" s="16">
        <v>101.99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5" customHeight="1" x14ac:dyDescent="0.15">
      <c r="A12" s="11">
        <f t="shared" si="0"/>
        <v>12</v>
      </c>
      <c r="B12" s="12" t="s">
        <v>109</v>
      </c>
      <c r="C12" s="12" t="s">
        <v>110</v>
      </c>
      <c r="D12" s="16">
        <f t="shared" si="1"/>
        <v>5.73</v>
      </c>
      <c r="E12" s="16">
        <v>5.73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5" customHeight="1" x14ac:dyDescent="0.15">
      <c r="A13" s="11">
        <f t="shared" si="0"/>
        <v>13</v>
      </c>
      <c r="B13" s="12" t="s">
        <v>111</v>
      </c>
      <c r="C13" s="12" t="s">
        <v>112</v>
      </c>
      <c r="D13" s="16">
        <f t="shared" si="1"/>
        <v>64.17</v>
      </c>
      <c r="E13" s="16">
        <v>64.17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5" customHeight="1" x14ac:dyDescent="0.15">
      <c r="A14" s="11">
        <f t="shared" si="0"/>
        <v>14</v>
      </c>
      <c r="B14" s="12" t="s">
        <v>113</v>
      </c>
      <c r="C14" s="12" t="s">
        <v>114</v>
      </c>
      <c r="D14" s="16">
        <f t="shared" si="1"/>
        <v>32.090000000000003</v>
      </c>
      <c r="E14" s="16">
        <v>32.090000000000003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ht="15" customHeight="1" x14ac:dyDescent="0.15">
      <c r="A15" s="11">
        <f t="shared" si="0"/>
        <v>15</v>
      </c>
      <c r="B15" s="12" t="s">
        <v>115</v>
      </c>
      <c r="C15" s="12" t="s">
        <v>116</v>
      </c>
      <c r="D15" s="16">
        <f>D16+D17+D18</f>
        <v>134.72</v>
      </c>
      <c r="E15" s="16">
        <v>134.72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</row>
    <row r="16" spans="1:11" ht="15" customHeight="1" x14ac:dyDescent="0.15">
      <c r="A16" s="11">
        <f t="shared" si="0"/>
        <v>16</v>
      </c>
      <c r="B16" s="12" t="s">
        <v>117</v>
      </c>
      <c r="C16" s="12" t="s">
        <v>118</v>
      </c>
      <c r="D16" s="16">
        <f t="shared" ref="D16:D18" si="2">E16+F16</f>
        <v>53.76</v>
      </c>
      <c r="E16" s="16">
        <v>53.76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5" customHeight="1" x14ac:dyDescent="0.15">
      <c r="A17" s="11">
        <f t="shared" si="0"/>
        <v>17</v>
      </c>
      <c r="B17" s="12" t="s">
        <v>119</v>
      </c>
      <c r="C17" s="12" t="s">
        <v>120</v>
      </c>
      <c r="D17" s="16">
        <f t="shared" si="2"/>
        <v>30.46</v>
      </c>
      <c r="E17" s="16">
        <v>30.46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5" customHeight="1" x14ac:dyDescent="0.15">
      <c r="A18" s="11">
        <f t="shared" si="0"/>
        <v>18</v>
      </c>
      <c r="B18" s="12" t="s">
        <v>121</v>
      </c>
      <c r="C18" s="12" t="s">
        <v>122</v>
      </c>
      <c r="D18" s="16">
        <f t="shared" si="2"/>
        <v>50.5</v>
      </c>
      <c r="E18" s="16">
        <v>50.5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5" customHeight="1" x14ac:dyDescent="0.15">
      <c r="A19" s="11">
        <f t="shared" si="0"/>
        <v>19</v>
      </c>
      <c r="B19" s="12" t="s">
        <v>123</v>
      </c>
      <c r="C19" s="12" t="s">
        <v>124</v>
      </c>
      <c r="D19" s="16">
        <f t="shared" ref="D19:D24" si="3">D20</f>
        <v>61.09</v>
      </c>
      <c r="E19" s="16">
        <v>61.09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5" customHeight="1" x14ac:dyDescent="0.15">
      <c r="A20" s="11">
        <f t="shared" si="0"/>
        <v>20</v>
      </c>
      <c r="B20" s="12" t="s">
        <v>125</v>
      </c>
      <c r="C20" s="12" t="s">
        <v>126</v>
      </c>
      <c r="D20" s="16">
        <f>D21+D22</f>
        <v>61.09</v>
      </c>
      <c r="E20" s="16">
        <v>61.09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ht="15" customHeight="1" x14ac:dyDescent="0.15">
      <c r="A21" s="11">
        <f t="shared" si="0"/>
        <v>21</v>
      </c>
      <c r="B21" s="12" t="s">
        <v>127</v>
      </c>
      <c r="C21" s="12" t="s">
        <v>128</v>
      </c>
      <c r="D21" s="16">
        <f t="shared" ref="D21:D25" si="4">E21+F21</f>
        <v>8.76</v>
      </c>
      <c r="E21" s="16">
        <v>8.76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</row>
    <row r="22" spans="1:11" ht="15" customHeight="1" x14ac:dyDescent="0.15">
      <c r="A22" s="11">
        <f t="shared" si="0"/>
        <v>22</v>
      </c>
      <c r="B22" s="12" t="s">
        <v>129</v>
      </c>
      <c r="C22" s="12" t="s">
        <v>130</v>
      </c>
      <c r="D22" s="16">
        <f t="shared" si="4"/>
        <v>52.33</v>
      </c>
      <c r="E22" s="16">
        <v>52.33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</row>
    <row r="23" spans="1:11" ht="15" customHeight="1" x14ac:dyDescent="0.15">
      <c r="A23" s="11">
        <f t="shared" si="0"/>
        <v>23</v>
      </c>
      <c r="B23" s="12" t="s">
        <v>131</v>
      </c>
      <c r="C23" s="12" t="s">
        <v>132</v>
      </c>
      <c r="D23" s="16">
        <f t="shared" si="3"/>
        <v>2203.6999999999998</v>
      </c>
      <c r="E23" s="16">
        <v>2203.6999999999998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</row>
    <row r="24" spans="1:11" ht="15" customHeight="1" x14ac:dyDescent="0.15">
      <c r="A24" s="11">
        <f t="shared" si="0"/>
        <v>24</v>
      </c>
      <c r="B24" s="12" t="s">
        <v>133</v>
      </c>
      <c r="C24" s="12" t="s">
        <v>134</v>
      </c>
      <c r="D24" s="16">
        <f t="shared" si="3"/>
        <v>2203.6999999999998</v>
      </c>
      <c r="E24" s="16">
        <v>2203.6999999999998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</row>
    <row r="25" spans="1:11" ht="15" customHeight="1" x14ac:dyDescent="0.15">
      <c r="A25" s="11">
        <f t="shared" si="0"/>
        <v>25</v>
      </c>
      <c r="B25" s="12" t="s">
        <v>135</v>
      </c>
      <c r="C25" s="12" t="s">
        <v>136</v>
      </c>
      <c r="D25" s="16">
        <f t="shared" si="4"/>
        <v>2203.6999999999998</v>
      </c>
      <c r="E25" s="16">
        <v>2203.6999999999998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</row>
    <row r="26" spans="1:11" ht="15" customHeight="1" x14ac:dyDescent="0.15">
      <c r="A26" s="11">
        <f t="shared" si="0"/>
        <v>26</v>
      </c>
      <c r="B26" s="12" t="s">
        <v>137</v>
      </c>
      <c r="C26" s="12" t="s">
        <v>138</v>
      </c>
      <c r="D26" s="16">
        <f>D27+D32+D34+D36+D38+D44+D46</f>
        <v>165005.12</v>
      </c>
      <c r="E26" s="16">
        <v>165005.12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</row>
    <row r="27" spans="1:11" ht="15" customHeight="1" x14ac:dyDescent="0.15">
      <c r="A27" s="11">
        <f t="shared" si="0"/>
        <v>27</v>
      </c>
      <c r="B27" s="12" t="s">
        <v>139</v>
      </c>
      <c r="C27" s="12" t="s">
        <v>140</v>
      </c>
      <c r="D27" s="16">
        <f>D28+D29+D30+D31</f>
        <v>2284.02</v>
      </c>
      <c r="E27" s="16">
        <v>2284.02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</row>
    <row r="28" spans="1:11" ht="15" customHeight="1" x14ac:dyDescent="0.15">
      <c r="A28" s="11">
        <f t="shared" si="0"/>
        <v>28</v>
      </c>
      <c r="B28" s="12" t="s">
        <v>141</v>
      </c>
      <c r="C28" s="12" t="s">
        <v>142</v>
      </c>
      <c r="D28" s="16">
        <f t="shared" ref="D28:D31" si="5">E28+F28</f>
        <v>483.62</v>
      </c>
      <c r="E28" s="16">
        <v>483.62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</row>
    <row r="29" spans="1:11" ht="15" customHeight="1" x14ac:dyDescent="0.15">
      <c r="A29" s="11">
        <f t="shared" si="0"/>
        <v>29</v>
      </c>
      <c r="B29" s="12" t="s">
        <v>143</v>
      </c>
      <c r="C29" s="12" t="s">
        <v>104</v>
      </c>
      <c r="D29" s="16">
        <f t="shared" si="5"/>
        <v>95.7</v>
      </c>
      <c r="E29" s="16">
        <v>95.7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</row>
    <row r="30" spans="1:11" ht="15" customHeight="1" x14ac:dyDescent="0.15">
      <c r="A30" s="11">
        <f t="shared" si="0"/>
        <v>30</v>
      </c>
      <c r="B30" s="12" t="s">
        <v>144</v>
      </c>
      <c r="C30" s="12" t="s">
        <v>145</v>
      </c>
      <c r="D30" s="16">
        <f t="shared" si="5"/>
        <v>3.5</v>
      </c>
      <c r="E30" s="16">
        <v>3.5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ht="15" customHeight="1" x14ac:dyDescent="0.15">
      <c r="A31" s="11">
        <f t="shared" si="0"/>
        <v>31</v>
      </c>
      <c r="B31" s="12" t="s">
        <v>146</v>
      </c>
      <c r="C31" s="12" t="s">
        <v>147</v>
      </c>
      <c r="D31" s="16">
        <f t="shared" si="5"/>
        <v>1701.2</v>
      </c>
      <c r="E31" s="16">
        <v>1701.2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ht="15" customHeight="1" x14ac:dyDescent="0.15">
      <c r="A32" s="11">
        <f t="shared" si="0"/>
        <v>32</v>
      </c>
      <c r="B32" s="12" t="s">
        <v>148</v>
      </c>
      <c r="C32" s="12" t="s">
        <v>149</v>
      </c>
      <c r="D32" s="16">
        <f t="shared" ref="D32:D36" si="6">D33</f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</row>
    <row r="33" spans="1:11" ht="15" customHeight="1" x14ac:dyDescent="0.15">
      <c r="A33" s="11">
        <f t="shared" si="0"/>
        <v>33</v>
      </c>
      <c r="B33" s="12" t="s">
        <v>150</v>
      </c>
      <c r="C33" s="12" t="s">
        <v>151</v>
      </c>
      <c r="D33" s="16">
        <f>E33+F33</f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</row>
    <row r="34" spans="1:11" ht="15" customHeight="1" x14ac:dyDescent="0.15">
      <c r="A34" s="11">
        <f t="shared" si="0"/>
        <v>34</v>
      </c>
      <c r="B34" s="12" t="s">
        <v>152</v>
      </c>
      <c r="C34" s="12" t="s">
        <v>153</v>
      </c>
      <c r="D34" s="16">
        <f t="shared" si="6"/>
        <v>2550</v>
      </c>
      <c r="E34" s="16">
        <v>2550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</row>
    <row r="35" spans="1:11" ht="15" customHeight="1" x14ac:dyDescent="0.15">
      <c r="A35" s="11">
        <f t="shared" si="0"/>
        <v>35</v>
      </c>
      <c r="B35" s="12" t="s">
        <v>154</v>
      </c>
      <c r="C35" s="12" t="s">
        <v>153</v>
      </c>
      <c r="D35" s="16">
        <f t="shared" ref="D35:D43" si="7">E35+F35</f>
        <v>2550</v>
      </c>
      <c r="E35" s="16">
        <v>2550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</row>
    <row r="36" spans="1:11" ht="15" customHeight="1" x14ac:dyDescent="0.15">
      <c r="A36" s="11">
        <f t="shared" si="0"/>
        <v>36</v>
      </c>
      <c r="B36" s="12" t="s">
        <v>155</v>
      </c>
      <c r="C36" s="12" t="s">
        <v>156</v>
      </c>
      <c r="D36" s="16">
        <f t="shared" si="6"/>
        <v>10</v>
      </c>
      <c r="E36" s="16">
        <v>10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</row>
    <row r="37" spans="1:11" ht="15" customHeight="1" x14ac:dyDescent="0.15">
      <c r="A37" s="11">
        <f t="shared" si="0"/>
        <v>37</v>
      </c>
      <c r="B37" s="12" t="s">
        <v>157</v>
      </c>
      <c r="C37" s="12" t="s">
        <v>156</v>
      </c>
      <c r="D37" s="16">
        <v>10</v>
      </c>
      <c r="E37" s="16">
        <v>10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</row>
    <row r="38" spans="1:11" ht="15" customHeight="1" x14ac:dyDescent="0.15">
      <c r="A38" s="11">
        <f t="shared" si="0"/>
        <v>38</v>
      </c>
      <c r="B38" s="12" t="s">
        <v>158</v>
      </c>
      <c r="C38" s="12" t="s">
        <v>159</v>
      </c>
      <c r="D38" s="16">
        <f>D39+D40+D41+D42+D43</f>
        <v>160024.6</v>
      </c>
      <c r="E38" s="16">
        <v>160024.6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</row>
    <row r="39" spans="1:11" ht="15" customHeight="1" x14ac:dyDescent="0.15">
      <c r="A39" s="11">
        <f t="shared" si="0"/>
        <v>39</v>
      </c>
      <c r="B39" s="12" t="s">
        <v>160</v>
      </c>
      <c r="C39" s="12" t="s">
        <v>161</v>
      </c>
      <c r="D39" s="16">
        <f t="shared" si="7"/>
        <v>130713.3</v>
      </c>
      <c r="E39" s="16">
        <v>130713.3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</row>
    <row r="40" spans="1:11" ht="15" customHeight="1" x14ac:dyDescent="0.15">
      <c r="A40" s="11">
        <f t="shared" si="0"/>
        <v>40</v>
      </c>
      <c r="B40" s="12" t="s">
        <v>162</v>
      </c>
      <c r="C40" s="12" t="s">
        <v>163</v>
      </c>
      <c r="D40" s="16">
        <f t="shared" si="7"/>
        <v>15471</v>
      </c>
      <c r="E40" s="16">
        <v>15471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</row>
    <row r="41" spans="1:11" ht="15" customHeight="1" x14ac:dyDescent="0.15">
      <c r="A41" s="11">
        <f t="shared" si="0"/>
        <v>41</v>
      </c>
      <c r="B41" s="12" t="s">
        <v>164</v>
      </c>
      <c r="C41" s="12" t="s">
        <v>165</v>
      </c>
      <c r="D41" s="16">
        <f t="shared" si="7"/>
        <v>961.5</v>
      </c>
      <c r="E41" s="16">
        <v>961.5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</row>
    <row r="42" spans="1:11" ht="15" customHeight="1" x14ac:dyDescent="0.15">
      <c r="A42" s="11">
        <f t="shared" si="0"/>
        <v>42</v>
      </c>
      <c r="B42" s="12" t="s">
        <v>166</v>
      </c>
      <c r="C42" s="12" t="s">
        <v>167</v>
      </c>
      <c r="D42" s="16">
        <f t="shared" si="7"/>
        <v>1022.2</v>
      </c>
      <c r="E42" s="16">
        <v>1022.2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</row>
    <row r="43" spans="1:11" ht="15" customHeight="1" x14ac:dyDescent="0.15">
      <c r="A43" s="11">
        <f t="shared" si="0"/>
        <v>43</v>
      </c>
      <c r="B43" s="12" t="s">
        <v>168</v>
      </c>
      <c r="C43" s="12" t="s">
        <v>169</v>
      </c>
      <c r="D43" s="16">
        <f t="shared" si="7"/>
        <v>11856.6</v>
      </c>
      <c r="E43" s="16">
        <v>11856.6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</row>
    <row r="44" spans="1:11" ht="15" customHeight="1" x14ac:dyDescent="0.15">
      <c r="A44" s="11">
        <f t="shared" si="0"/>
        <v>44</v>
      </c>
      <c r="B44" s="12" t="s">
        <v>170</v>
      </c>
      <c r="C44" s="12" t="s">
        <v>171</v>
      </c>
      <c r="D44" s="16">
        <f t="shared" ref="D44:D48" si="8">D45</f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</row>
    <row r="45" spans="1:11" ht="15" customHeight="1" x14ac:dyDescent="0.15">
      <c r="A45" s="11">
        <f t="shared" si="0"/>
        <v>45</v>
      </c>
      <c r="B45" s="12" t="s">
        <v>172</v>
      </c>
      <c r="C45" s="12" t="s">
        <v>173</v>
      </c>
      <c r="D45" s="16">
        <f>E45+F45</f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</row>
    <row r="46" spans="1:11" ht="15" customHeight="1" x14ac:dyDescent="0.15">
      <c r="A46" s="11">
        <f t="shared" si="0"/>
        <v>46</v>
      </c>
      <c r="B46" s="12" t="s">
        <v>174</v>
      </c>
      <c r="C46" s="12" t="s">
        <v>175</v>
      </c>
      <c r="D46" s="16">
        <f t="shared" si="8"/>
        <v>136.5</v>
      </c>
      <c r="E46" s="16">
        <v>136.5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</row>
    <row r="47" spans="1:11" ht="15" customHeight="1" x14ac:dyDescent="0.15">
      <c r="A47" s="11">
        <f t="shared" si="0"/>
        <v>47</v>
      </c>
      <c r="B47" s="12" t="s">
        <v>176</v>
      </c>
      <c r="C47" s="12" t="s">
        <v>175</v>
      </c>
      <c r="D47" s="16">
        <v>136.5</v>
      </c>
      <c r="E47" s="16">
        <v>136.5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</row>
    <row r="48" spans="1:11" ht="15" customHeight="1" x14ac:dyDescent="0.15">
      <c r="A48" s="11">
        <f t="shared" si="0"/>
        <v>48</v>
      </c>
      <c r="B48" s="12" t="s">
        <v>177</v>
      </c>
      <c r="C48" s="12" t="s">
        <v>178</v>
      </c>
      <c r="D48" s="16">
        <f t="shared" si="8"/>
        <v>50</v>
      </c>
      <c r="E48" s="16">
        <v>50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</row>
    <row r="49" spans="1:11" ht="15" customHeight="1" x14ac:dyDescent="0.15">
      <c r="A49" s="11">
        <f t="shared" si="0"/>
        <v>49</v>
      </c>
      <c r="B49" s="12" t="s">
        <v>179</v>
      </c>
      <c r="C49" s="12" t="s">
        <v>180</v>
      </c>
      <c r="D49" s="16">
        <f>D50+D51</f>
        <v>50</v>
      </c>
      <c r="E49" s="16">
        <v>50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</row>
    <row r="50" spans="1:11" ht="15" customHeight="1" x14ac:dyDescent="0.15">
      <c r="A50" s="11">
        <f t="shared" si="0"/>
        <v>50</v>
      </c>
      <c r="B50" s="12" t="s">
        <v>181</v>
      </c>
      <c r="C50" s="12" t="s">
        <v>182</v>
      </c>
      <c r="D50" s="16">
        <v>20</v>
      </c>
      <c r="E50" s="16">
        <v>20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ht="15" customHeight="1" x14ac:dyDescent="0.15">
      <c r="A51" s="11">
        <f t="shared" ref="A51:A58" si="9">ROW()</f>
        <v>51</v>
      </c>
      <c r="B51" s="12" t="s">
        <v>183</v>
      </c>
      <c r="C51" s="12" t="s">
        <v>184</v>
      </c>
      <c r="D51" s="16">
        <v>30</v>
      </c>
      <c r="E51" s="16">
        <v>30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</row>
    <row r="52" spans="1:11" ht="15" customHeight="1" x14ac:dyDescent="0.15">
      <c r="A52" s="11">
        <f t="shared" si="9"/>
        <v>52</v>
      </c>
      <c r="B52" s="12" t="s">
        <v>185</v>
      </c>
      <c r="C52" s="12" t="s">
        <v>186</v>
      </c>
      <c r="D52" s="16">
        <f t="shared" ref="D52:D57" si="10">D53</f>
        <v>188.47</v>
      </c>
      <c r="E52" s="16">
        <v>188.47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15" customHeight="1" x14ac:dyDescent="0.15">
      <c r="A53" s="11">
        <f t="shared" si="9"/>
        <v>53</v>
      </c>
      <c r="B53" s="12" t="s">
        <v>187</v>
      </c>
      <c r="C53" s="12" t="s">
        <v>188</v>
      </c>
      <c r="D53" s="16">
        <f>D54+D55</f>
        <v>188.47</v>
      </c>
      <c r="E53" s="16">
        <v>188.47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</row>
    <row r="54" spans="1:11" ht="15" customHeight="1" x14ac:dyDescent="0.15">
      <c r="A54" s="11">
        <f t="shared" si="9"/>
        <v>54</v>
      </c>
      <c r="B54" s="12" t="s">
        <v>189</v>
      </c>
      <c r="C54" s="12" t="s">
        <v>190</v>
      </c>
      <c r="D54" s="16">
        <f>E54+F54</f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</row>
    <row r="55" spans="1:11" ht="15" customHeight="1" x14ac:dyDescent="0.15">
      <c r="A55" s="11">
        <f t="shared" si="9"/>
        <v>55</v>
      </c>
      <c r="B55" s="12" t="s">
        <v>191</v>
      </c>
      <c r="C55" s="12" t="s">
        <v>192</v>
      </c>
      <c r="D55" s="16">
        <v>188.47</v>
      </c>
      <c r="E55" s="16">
        <v>188.47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</row>
    <row r="56" spans="1:11" ht="15" customHeight="1" x14ac:dyDescent="0.15">
      <c r="A56" s="11">
        <f t="shared" si="9"/>
        <v>56</v>
      </c>
      <c r="B56" s="12" t="s">
        <v>193</v>
      </c>
      <c r="C56" s="12" t="s">
        <v>194</v>
      </c>
      <c r="D56" s="16">
        <f t="shared" si="10"/>
        <v>48.12</v>
      </c>
      <c r="E56" s="16">
        <v>48.12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</row>
    <row r="57" spans="1:11" ht="15" customHeight="1" x14ac:dyDescent="0.15">
      <c r="A57" s="11">
        <f t="shared" si="9"/>
        <v>57</v>
      </c>
      <c r="B57" s="12" t="s">
        <v>195</v>
      </c>
      <c r="C57" s="12" t="s">
        <v>196</v>
      </c>
      <c r="D57" s="16">
        <f t="shared" si="10"/>
        <v>48.12</v>
      </c>
      <c r="E57" s="16">
        <v>48.12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</row>
    <row r="58" spans="1:11" ht="15" customHeight="1" x14ac:dyDescent="0.15">
      <c r="A58" s="11">
        <f t="shared" si="9"/>
        <v>58</v>
      </c>
      <c r="B58" s="12" t="s">
        <v>197</v>
      </c>
      <c r="C58" s="12" t="s">
        <v>198</v>
      </c>
      <c r="D58" s="16">
        <f>E58+F58</f>
        <v>48.12</v>
      </c>
      <c r="E58" s="16">
        <v>48.12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6" type="noConversion"/>
  <pageMargins left="0.75" right="0.75" top="1" bottom="1" header="0.51180555555555596" footer="0.51180555555555596"/>
  <pageSetup paperSize="9" scale="8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8"/>
  <sheetViews>
    <sheetView zoomScale="140" zoomScaleNormal="140" workbookViewId="0">
      <selection activeCell="K18" sqref="K18"/>
    </sheetView>
  </sheetViews>
  <sheetFormatPr defaultColWidth="7" defaultRowHeight="15" customHeight="1" x14ac:dyDescent="0.15"/>
  <cols>
    <col min="1" max="1" width="6.25" style="3" customWidth="1"/>
    <col min="2" max="2" width="8.25" style="4" customWidth="1"/>
    <col min="3" max="3" width="28.375" style="4" customWidth="1"/>
    <col min="4" max="9" width="12.5" style="5" customWidth="1"/>
    <col min="10" max="256" width="7.5" style="2" customWidth="1"/>
    <col min="257" max="16384" width="7" style="2"/>
  </cols>
  <sheetData>
    <row r="1" spans="1:9" s="1" customFormat="1" ht="37.5" customHeight="1" x14ac:dyDescent="0.15">
      <c r="A1" s="26" t="s">
        <v>6</v>
      </c>
      <c r="B1" s="27"/>
      <c r="C1" s="27"/>
      <c r="D1" s="27"/>
      <c r="E1" s="27"/>
      <c r="F1" s="27"/>
      <c r="G1" s="27"/>
      <c r="H1" s="28"/>
      <c r="I1" s="27"/>
    </row>
    <row r="2" spans="1:9" s="1" customFormat="1" ht="15" customHeight="1" x14ac:dyDescent="0.15">
      <c r="A2" s="40" t="s">
        <v>19</v>
      </c>
      <c r="B2" s="41"/>
      <c r="C2" s="41"/>
      <c r="D2" s="41"/>
      <c r="E2" s="40"/>
      <c r="F2" s="42" t="s">
        <v>20</v>
      </c>
      <c r="G2" s="41"/>
      <c r="H2" s="42" t="s">
        <v>21</v>
      </c>
      <c r="I2" s="41"/>
    </row>
    <row r="3" spans="1:9" s="1" customFormat="1" ht="15" customHeight="1" x14ac:dyDescent="0.15">
      <c r="A3" s="29" t="s">
        <v>22</v>
      </c>
      <c r="B3" s="29" t="s">
        <v>80</v>
      </c>
      <c r="C3" s="29"/>
      <c r="D3" s="29" t="s">
        <v>199</v>
      </c>
      <c r="E3" s="29" t="s">
        <v>200</v>
      </c>
      <c r="F3" s="29" t="s">
        <v>201</v>
      </c>
      <c r="G3" s="29" t="s">
        <v>202</v>
      </c>
      <c r="H3" s="29" t="s">
        <v>203</v>
      </c>
      <c r="I3" s="29" t="s">
        <v>204</v>
      </c>
    </row>
    <row r="4" spans="1:9" s="1" customFormat="1" ht="15" customHeight="1" x14ac:dyDescent="0.15">
      <c r="A4" s="29"/>
      <c r="B4" s="10" t="s">
        <v>88</v>
      </c>
      <c r="C4" s="10" t="s">
        <v>89</v>
      </c>
      <c r="D4" s="29"/>
      <c r="E4" s="29"/>
      <c r="F4" s="29"/>
      <c r="G4" s="29"/>
      <c r="H4" s="29"/>
      <c r="I4" s="29"/>
    </row>
    <row r="5" spans="1:9" s="1" customFormat="1" ht="15" customHeight="1" x14ac:dyDescent="0.15">
      <c r="A5" s="10" t="s">
        <v>27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92</v>
      </c>
      <c r="G5" s="10" t="s">
        <v>93</v>
      </c>
      <c r="H5" s="10" t="s">
        <v>94</v>
      </c>
      <c r="I5" s="10" t="s">
        <v>95</v>
      </c>
    </row>
    <row r="6" spans="1:9" ht="15" customHeight="1" x14ac:dyDescent="0.15">
      <c r="A6" s="11">
        <f>ROW()</f>
        <v>6</v>
      </c>
      <c r="B6" s="12" t="s">
        <v>54</v>
      </c>
      <c r="C6" s="12" t="s">
        <v>98</v>
      </c>
      <c r="D6" s="16">
        <f>E6+F6</f>
        <v>168317.51</v>
      </c>
      <c r="E6" s="16">
        <f>E9+E12+E13+E14+E16+E17+E18+E21+E22+E25+E28+E29+E30+E31+E33+E35+E37+E39+E40+E41+E42+E43+E45+E47+E50+E51+E54+E55+E58</f>
        <v>883.29</v>
      </c>
      <c r="F6" s="16">
        <f>F9+F12+F13+F14+F16+F17+F18+F21+F22+F25+F28+F29+F30+F31+F33+F35+F37+F39+F40+F41+F42+F43+F45+F47+F50+F51+F54+F55+F58</f>
        <v>167434.22</v>
      </c>
      <c r="G6" s="16">
        <v>0</v>
      </c>
      <c r="H6" s="16">
        <v>0</v>
      </c>
      <c r="I6" s="16">
        <v>0</v>
      </c>
    </row>
    <row r="7" spans="1:9" ht="15" customHeight="1" x14ac:dyDescent="0.15">
      <c r="A7" s="11">
        <f t="shared" ref="A7:A16" si="0">ROW()</f>
        <v>7</v>
      </c>
      <c r="B7" s="12" t="s">
        <v>99</v>
      </c>
      <c r="C7" s="12" t="s">
        <v>100</v>
      </c>
      <c r="D7" s="16">
        <f t="shared" ref="D7:F8" si="1">D8</f>
        <v>524.29999999999995</v>
      </c>
      <c r="E7" s="16">
        <f t="shared" si="1"/>
        <v>0</v>
      </c>
      <c r="F7" s="16">
        <f t="shared" si="1"/>
        <v>524.29999999999995</v>
      </c>
      <c r="G7" s="16">
        <v>0</v>
      </c>
      <c r="H7" s="16">
        <v>0</v>
      </c>
      <c r="I7" s="16">
        <v>0</v>
      </c>
    </row>
    <row r="8" spans="1:9" ht="15" customHeight="1" x14ac:dyDescent="0.15">
      <c r="A8" s="11">
        <f t="shared" si="0"/>
        <v>8</v>
      </c>
      <c r="B8" s="12" t="s">
        <v>101</v>
      </c>
      <c r="C8" s="12" t="s">
        <v>102</v>
      </c>
      <c r="D8" s="16">
        <f t="shared" si="1"/>
        <v>524.29999999999995</v>
      </c>
      <c r="E8" s="16">
        <f t="shared" si="1"/>
        <v>0</v>
      </c>
      <c r="F8" s="16">
        <f t="shared" si="1"/>
        <v>524.29999999999995</v>
      </c>
      <c r="G8" s="16">
        <v>0</v>
      </c>
      <c r="H8" s="16">
        <v>0</v>
      </c>
      <c r="I8" s="16">
        <v>0</v>
      </c>
    </row>
    <row r="9" spans="1:9" ht="15" customHeight="1" x14ac:dyDescent="0.15">
      <c r="A9" s="11">
        <f t="shared" si="0"/>
        <v>9</v>
      </c>
      <c r="B9" s="12" t="s">
        <v>103</v>
      </c>
      <c r="C9" s="12" t="s">
        <v>104</v>
      </c>
      <c r="D9" s="16">
        <f>E9+F9</f>
        <v>524.29999999999995</v>
      </c>
      <c r="E9" s="16">
        <v>0</v>
      </c>
      <c r="F9" s="16">
        <v>524.29999999999995</v>
      </c>
      <c r="G9" s="16">
        <v>0</v>
      </c>
      <c r="H9" s="16">
        <v>0</v>
      </c>
      <c r="I9" s="16">
        <v>0</v>
      </c>
    </row>
    <row r="10" spans="1:9" ht="15" customHeight="1" x14ac:dyDescent="0.15">
      <c r="A10" s="11">
        <f t="shared" si="0"/>
        <v>10</v>
      </c>
      <c r="B10" s="12" t="s">
        <v>105</v>
      </c>
      <c r="C10" s="12" t="s">
        <v>106</v>
      </c>
      <c r="D10" s="16">
        <f>D11+D15</f>
        <v>236.71</v>
      </c>
      <c r="E10" s="16">
        <f>E11+E15</f>
        <v>101.99</v>
      </c>
      <c r="F10" s="16">
        <f>F11+F15</f>
        <v>134.72</v>
      </c>
      <c r="G10" s="16">
        <v>0</v>
      </c>
      <c r="H10" s="16">
        <v>0</v>
      </c>
      <c r="I10" s="16">
        <v>0</v>
      </c>
    </row>
    <row r="11" spans="1:9" ht="15" customHeight="1" x14ac:dyDescent="0.15">
      <c r="A11" s="11">
        <f t="shared" si="0"/>
        <v>11</v>
      </c>
      <c r="B11" s="12" t="s">
        <v>107</v>
      </c>
      <c r="C11" s="12" t="s">
        <v>108</v>
      </c>
      <c r="D11" s="16">
        <f>D12+D13+D14</f>
        <v>101.99</v>
      </c>
      <c r="E11" s="16">
        <f>E12+E13+E14</f>
        <v>101.99</v>
      </c>
      <c r="F11" s="16">
        <f>F12+F13+F14</f>
        <v>0</v>
      </c>
      <c r="G11" s="16">
        <v>0</v>
      </c>
      <c r="H11" s="16">
        <v>0</v>
      </c>
      <c r="I11" s="16">
        <v>0</v>
      </c>
    </row>
    <row r="12" spans="1:9" ht="15" customHeight="1" x14ac:dyDescent="0.15">
      <c r="A12" s="11">
        <f t="shared" si="0"/>
        <v>12</v>
      </c>
      <c r="B12" s="12" t="s">
        <v>109</v>
      </c>
      <c r="C12" s="12" t="s">
        <v>110</v>
      </c>
      <c r="D12" s="16">
        <f>E12+F12</f>
        <v>5.73</v>
      </c>
      <c r="E12" s="16">
        <v>5.73</v>
      </c>
      <c r="F12" s="16">
        <v>0</v>
      </c>
      <c r="G12" s="16">
        <v>0</v>
      </c>
      <c r="H12" s="16">
        <v>0</v>
      </c>
      <c r="I12" s="16">
        <v>0</v>
      </c>
    </row>
    <row r="13" spans="1:9" ht="15" customHeight="1" x14ac:dyDescent="0.15">
      <c r="A13" s="11">
        <f t="shared" si="0"/>
        <v>13</v>
      </c>
      <c r="B13" s="12" t="s">
        <v>111</v>
      </c>
      <c r="C13" s="12" t="s">
        <v>112</v>
      </c>
      <c r="D13" s="16">
        <f>E13+F13</f>
        <v>64.17</v>
      </c>
      <c r="E13" s="16">
        <v>64.17</v>
      </c>
      <c r="F13" s="16">
        <v>0</v>
      </c>
      <c r="G13" s="16">
        <v>0</v>
      </c>
      <c r="H13" s="16">
        <v>0</v>
      </c>
      <c r="I13" s="16">
        <v>0</v>
      </c>
    </row>
    <row r="14" spans="1:9" ht="15" customHeight="1" x14ac:dyDescent="0.15">
      <c r="A14" s="11">
        <f t="shared" si="0"/>
        <v>14</v>
      </c>
      <c r="B14" s="12" t="s">
        <v>113</v>
      </c>
      <c r="C14" s="12" t="s">
        <v>114</v>
      </c>
      <c r="D14" s="16">
        <f>E14+F14</f>
        <v>32.090000000000003</v>
      </c>
      <c r="E14" s="16">
        <v>32.090000000000003</v>
      </c>
      <c r="F14" s="16">
        <v>0</v>
      </c>
      <c r="G14" s="16">
        <v>0</v>
      </c>
      <c r="H14" s="16">
        <v>0</v>
      </c>
      <c r="I14" s="16">
        <v>0</v>
      </c>
    </row>
    <row r="15" spans="1:9" ht="15" customHeight="1" x14ac:dyDescent="0.15">
      <c r="A15" s="11">
        <f t="shared" si="0"/>
        <v>15</v>
      </c>
      <c r="B15" s="12" t="s">
        <v>115</v>
      </c>
      <c r="C15" s="12" t="s">
        <v>116</v>
      </c>
      <c r="D15" s="16">
        <f>D16+D17+D18</f>
        <v>134.72</v>
      </c>
      <c r="E15" s="16">
        <f>E16+E17+E18</f>
        <v>0</v>
      </c>
      <c r="F15" s="16">
        <f>F16+F17+F18</f>
        <v>134.72</v>
      </c>
      <c r="G15" s="16">
        <v>0</v>
      </c>
      <c r="H15" s="16">
        <v>0</v>
      </c>
      <c r="I15" s="16">
        <v>0</v>
      </c>
    </row>
    <row r="16" spans="1:9" ht="15" customHeight="1" x14ac:dyDescent="0.15">
      <c r="A16" s="11">
        <f t="shared" si="0"/>
        <v>16</v>
      </c>
      <c r="B16" s="12" t="s">
        <v>117</v>
      </c>
      <c r="C16" s="12" t="s">
        <v>118</v>
      </c>
      <c r="D16" s="16">
        <f>E16+F16</f>
        <v>53.76</v>
      </c>
      <c r="E16" s="16">
        <v>0</v>
      </c>
      <c r="F16" s="16">
        <v>53.76</v>
      </c>
      <c r="G16" s="16">
        <v>0</v>
      </c>
      <c r="H16" s="16">
        <v>0</v>
      </c>
      <c r="I16" s="16">
        <v>0</v>
      </c>
    </row>
    <row r="17" spans="1:9" ht="15" customHeight="1" x14ac:dyDescent="0.15">
      <c r="A17" s="11">
        <f t="shared" ref="A17:A26" si="2">ROW()</f>
        <v>17</v>
      </c>
      <c r="B17" s="12" t="s">
        <v>119</v>
      </c>
      <c r="C17" s="12" t="s">
        <v>120</v>
      </c>
      <c r="D17" s="16">
        <f>E17+F17</f>
        <v>30.46</v>
      </c>
      <c r="E17" s="16">
        <v>0</v>
      </c>
      <c r="F17" s="16">
        <v>30.46</v>
      </c>
      <c r="G17" s="16">
        <v>0</v>
      </c>
      <c r="H17" s="16">
        <v>0</v>
      </c>
      <c r="I17" s="16">
        <v>0</v>
      </c>
    </row>
    <row r="18" spans="1:9" ht="15" customHeight="1" x14ac:dyDescent="0.15">
      <c r="A18" s="11">
        <f t="shared" si="2"/>
        <v>18</v>
      </c>
      <c r="B18" s="12" t="s">
        <v>121</v>
      </c>
      <c r="C18" s="12" t="s">
        <v>122</v>
      </c>
      <c r="D18" s="16">
        <f>E18+F18</f>
        <v>50.5</v>
      </c>
      <c r="E18" s="16">
        <v>0</v>
      </c>
      <c r="F18" s="16">
        <v>50.5</v>
      </c>
      <c r="G18" s="16"/>
      <c r="H18" s="16"/>
      <c r="I18" s="16"/>
    </row>
    <row r="19" spans="1:9" ht="15" customHeight="1" x14ac:dyDescent="0.15">
      <c r="A19" s="11">
        <f t="shared" si="2"/>
        <v>19</v>
      </c>
      <c r="B19" s="12" t="s">
        <v>123</v>
      </c>
      <c r="C19" s="12" t="s">
        <v>124</v>
      </c>
      <c r="D19" s="16">
        <f>D20</f>
        <v>61.09</v>
      </c>
      <c r="E19" s="16">
        <f>E20</f>
        <v>61.09</v>
      </c>
      <c r="F19" s="16">
        <f>F20</f>
        <v>0</v>
      </c>
      <c r="G19" s="16">
        <v>0</v>
      </c>
      <c r="H19" s="16">
        <v>0</v>
      </c>
      <c r="I19" s="16">
        <v>0</v>
      </c>
    </row>
    <row r="20" spans="1:9" ht="15" customHeight="1" x14ac:dyDescent="0.15">
      <c r="A20" s="11">
        <f t="shared" si="2"/>
        <v>20</v>
      </c>
      <c r="B20" s="12" t="s">
        <v>125</v>
      </c>
      <c r="C20" s="12" t="s">
        <v>126</v>
      </c>
      <c r="D20" s="16">
        <f>D21+D22</f>
        <v>61.09</v>
      </c>
      <c r="E20" s="16">
        <f>E21+E22</f>
        <v>61.09</v>
      </c>
      <c r="F20" s="16">
        <f>F21+F22</f>
        <v>0</v>
      </c>
      <c r="G20" s="16">
        <v>0</v>
      </c>
      <c r="H20" s="16">
        <v>0</v>
      </c>
      <c r="I20" s="16">
        <v>0</v>
      </c>
    </row>
    <row r="21" spans="1:9" ht="15" customHeight="1" x14ac:dyDescent="0.15">
      <c r="A21" s="11">
        <f t="shared" si="2"/>
        <v>21</v>
      </c>
      <c r="B21" s="12" t="s">
        <v>127</v>
      </c>
      <c r="C21" s="12" t="s">
        <v>128</v>
      </c>
      <c r="D21" s="16">
        <f>E21+F21</f>
        <v>8.76</v>
      </c>
      <c r="E21" s="16">
        <v>8.76</v>
      </c>
      <c r="F21" s="16">
        <v>0</v>
      </c>
      <c r="G21" s="16">
        <v>0</v>
      </c>
      <c r="H21" s="16">
        <v>0</v>
      </c>
      <c r="I21" s="16">
        <v>0</v>
      </c>
    </row>
    <row r="22" spans="1:9" ht="15" customHeight="1" x14ac:dyDescent="0.15">
      <c r="A22" s="11">
        <f t="shared" si="2"/>
        <v>22</v>
      </c>
      <c r="B22" s="12" t="s">
        <v>129</v>
      </c>
      <c r="C22" s="12" t="s">
        <v>130</v>
      </c>
      <c r="D22" s="16">
        <f>E22+F22</f>
        <v>52.33</v>
      </c>
      <c r="E22" s="16">
        <v>52.33</v>
      </c>
      <c r="F22" s="16">
        <v>0</v>
      </c>
      <c r="G22" s="16">
        <v>0</v>
      </c>
      <c r="H22" s="16">
        <v>0</v>
      </c>
      <c r="I22" s="16">
        <v>0</v>
      </c>
    </row>
    <row r="23" spans="1:9" ht="15" customHeight="1" x14ac:dyDescent="0.15">
      <c r="A23" s="11">
        <f t="shared" si="2"/>
        <v>23</v>
      </c>
      <c r="B23" s="12" t="s">
        <v>131</v>
      </c>
      <c r="C23" s="12" t="s">
        <v>132</v>
      </c>
      <c r="D23" s="16">
        <f t="shared" ref="D23:F24" si="3">D24</f>
        <v>2203.6999999999998</v>
      </c>
      <c r="E23" s="16">
        <f t="shared" si="3"/>
        <v>0</v>
      </c>
      <c r="F23" s="16">
        <f t="shared" si="3"/>
        <v>2203.6999999999998</v>
      </c>
      <c r="G23" s="16">
        <v>0</v>
      </c>
      <c r="H23" s="16">
        <v>0</v>
      </c>
      <c r="I23" s="16">
        <v>0</v>
      </c>
    </row>
    <row r="24" spans="1:9" ht="15" customHeight="1" x14ac:dyDescent="0.15">
      <c r="A24" s="11">
        <f t="shared" si="2"/>
        <v>24</v>
      </c>
      <c r="B24" s="12" t="s">
        <v>133</v>
      </c>
      <c r="C24" s="12" t="s">
        <v>134</v>
      </c>
      <c r="D24" s="16">
        <f t="shared" si="3"/>
        <v>2203.6999999999998</v>
      </c>
      <c r="E24" s="16">
        <f t="shared" si="3"/>
        <v>0</v>
      </c>
      <c r="F24" s="16">
        <f t="shared" si="3"/>
        <v>2203.6999999999998</v>
      </c>
      <c r="G24" s="16">
        <v>0</v>
      </c>
      <c r="H24" s="16">
        <v>0</v>
      </c>
      <c r="I24" s="16">
        <v>0</v>
      </c>
    </row>
    <row r="25" spans="1:9" ht="15" customHeight="1" x14ac:dyDescent="0.15">
      <c r="A25" s="11">
        <f t="shared" si="2"/>
        <v>25</v>
      </c>
      <c r="B25" s="12" t="s">
        <v>135</v>
      </c>
      <c r="C25" s="12" t="s">
        <v>136</v>
      </c>
      <c r="D25" s="16">
        <f>E25+F25</f>
        <v>2203.6999999999998</v>
      </c>
      <c r="E25" s="16">
        <v>0</v>
      </c>
      <c r="F25" s="16">
        <v>2203.6999999999998</v>
      </c>
      <c r="G25" s="16">
        <v>0</v>
      </c>
      <c r="H25" s="16">
        <v>0</v>
      </c>
      <c r="I25" s="16">
        <v>0</v>
      </c>
    </row>
    <row r="26" spans="1:9" ht="15" customHeight="1" x14ac:dyDescent="0.15">
      <c r="A26" s="11">
        <f t="shared" si="2"/>
        <v>26</v>
      </c>
      <c r="B26" s="12" t="s">
        <v>137</v>
      </c>
      <c r="C26" s="12" t="s">
        <v>138</v>
      </c>
      <c r="D26" s="16">
        <f>D27+D32+D34+D36+D38+D44+D46</f>
        <v>165005.12</v>
      </c>
      <c r="E26" s="16">
        <f>E27+E32+E34+E36+E38+E44+E46</f>
        <v>483.62</v>
      </c>
      <c r="F26" s="16">
        <f>F27+F32+F34+F36+F38+F44+F46</f>
        <v>164521.5</v>
      </c>
      <c r="G26" s="16">
        <v>0</v>
      </c>
      <c r="H26" s="16">
        <v>0</v>
      </c>
      <c r="I26" s="16">
        <v>0</v>
      </c>
    </row>
    <row r="27" spans="1:9" ht="15" customHeight="1" x14ac:dyDescent="0.15">
      <c r="A27" s="11">
        <f t="shared" ref="A27:A36" si="4">ROW()</f>
        <v>27</v>
      </c>
      <c r="B27" s="12" t="s">
        <v>139</v>
      </c>
      <c r="C27" s="12" t="s">
        <v>140</v>
      </c>
      <c r="D27" s="16">
        <f>D28+D29+D30+D31</f>
        <v>2284.02</v>
      </c>
      <c r="E27" s="16">
        <f>E28+E29+E30+E31</f>
        <v>483.62</v>
      </c>
      <c r="F27" s="16">
        <f>F28+F29+F30+F31</f>
        <v>1800.4</v>
      </c>
      <c r="G27" s="16">
        <v>0</v>
      </c>
      <c r="H27" s="16">
        <v>0</v>
      </c>
      <c r="I27" s="16">
        <v>0</v>
      </c>
    </row>
    <row r="28" spans="1:9" ht="15" customHeight="1" x14ac:dyDescent="0.15">
      <c r="A28" s="11">
        <f t="shared" si="4"/>
        <v>28</v>
      </c>
      <c r="B28" s="12" t="s">
        <v>141</v>
      </c>
      <c r="C28" s="12" t="s">
        <v>142</v>
      </c>
      <c r="D28" s="16">
        <f>E28+F28</f>
        <v>483.62</v>
      </c>
      <c r="E28" s="16">
        <v>483.62</v>
      </c>
      <c r="F28" s="16">
        <v>0</v>
      </c>
      <c r="G28" s="16">
        <v>0</v>
      </c>
      <c r="H28" s="16">
        <v>0</v>
      </c>
      <c r="I28" s="16">
        <v>0</v>
      </c>
    </row>
    <row r="29" spans="1:9" ht="15" customHeight="1" x14ac:dyDescent="0.15">
      <c r="A29" s="11">
        <f t="shared" si="4"/>
        <v>29</v>
      </c>
      <c r="B29" s="12" t="s">
        <v>143</v>
      </c>
      <c r="C29" s="12" t="s">
        <v>104</v>
      </c>
      <c r="D29" s="16">
        <f>E29+F29</f>
        <v>95.7</v>
      </c>
      <c r="E29" s="16">
        <v>0</v>
      </c>
      <c r="F29" s="16">
        <v>95.7</v>
      </c>
      <c r="G29" s="16">
        <v>0</v>
      </c>
      <c r="H29" s="16">
        <v>0</v>
      </c>
      <c r="I29" s="16">
        <v>0</v>
      </c>
    </row>
    <row r="30" spans="1:9" ht="15" customHeight="1" x14ac:dyDescent="0.15">
      <c r="A30" s="11">
        <f t="shared" si="4"/>
        <v>30</v>
      </c>
      <c r="B30" s="12" t="s">
        <v>144</v>
      </c>
      <c r="C30" s="12" t="s">
        <v>145</v>
      </c>
      <c r="D30" s="16">
        <f>E30+F30</f>
        <v>3.5</v>
      </c>
      <c r="E30" s="16">
        <v>0</v>
      </c>
      <c r="F30" s="16">
        <v>3.5</v>
      </c>
      <c r="G30" s="16">
        <v>0</v>
      </c>
      <c r="H30" s="16">
        <v>0</v>
      </c>
      <c r="I30" s="16">
        <v>0</v>
      </c>
    </row>
    <row r="31" spans="1:9" ht="15" customHeight="1" x14ac:dyDescent="0.15">
      <c r="A31" s="11">
        <f t="shared" si="4"/>
        <v>31</v>
      </c>
      <c r="B31" s="12" t="s">
        <v>146</v>
      </c>
      <c r="C31" s="12" t="s">
        <v>147</v>
      </c>
      <c r="D31" s="16">
        <f>E31+F31</f>
        <v>1701.2</v>
      </c>
      <c r="E31" s="16">
        <v>0</v>
      </c>
      <c r="F31" s="16">
        <v>1701.2</v>
      </c>
      <c r="G31" s="16">
        <v>0</v>
      </c>
      <c r="H31" s="16">
        <v>0</v>
      </c>
      <c r="I31" s="16">
        <v>0</v>
      </c>
    </row>
    <row r="32" spans="1:9" ht="15" customHeight="1" x14ac:dyDescent="0.15">
      <c r="A32" s="11">
        <f t="shared" si="4"/>
        <v>32</v>
      </c>
      <c r="B32" s="12" t="s">
        <v>148</v>
      </c>
      <c r="C32" s="12" t="s">
        <v>149</v>
      </c>
      <c r="D32" s="16">
        <f>D33</f>
        <v>0</v>
      </c>
      <c r="E32" s="16">
        <f>E33</f>
        <v>0</v>
      </c>
      <c r="F32" s="16">
        <f>F33</f>
        <v>0</v>
      </c>
      <c r="G32" s="16">
        <v>0</v>
      </c>
      <c r="H32" s="16">
        <v>0</v>
      </c>
      <c r="I32" s="16">
        <v>0</v>
      </c>
    </row>
    <row r="33" spans="1:9" ht="15" customHeight="1" x14ac:dyDescent="0.15">
      <c r="A33" s="11">
        <f t="shared" si="4"/>
        <v>33</v>
      </c>
      <c r="B33" s="12" t="s">
        <v>150</v>
      </c>
      <c r="C33" s="12" t="s">
        <v>151</v>
      </c>
      <c r="D33" s="16">
        <f>E33+F33</f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</row>
    <row r="34" spans="1:9" ht="15" customHeight="1" x14ac:dyDescent="0.15">
      <c r="A34" s="11">
        <f t="shared" si="4"/>
        <v>34</v>
      </c>
      <c r="B34" s="12" t="s">
        <v>152</v>
      </c>
      <c r="C34" s="12" t="s">
        <v>153</v>
      </c>
      <c r="D34" s="16">
        <f>D35</f>
        <v>2550</v>
      </c>
      <c r="E34" s="16">
        <f>E35</f>
        <v>0</v>
      </c>
      <c r="F34" s="16">
        <f>F35</f>
        <v>2550</v>
      </c>
      <c r="G34" s="16">
        <v>0</v>
      </c>
      <c r="H34" s="16">
        <v>0</v>
      </c>
      <c r="I34" s="16">
        <v>0</v>
      </c>
    </row>
    <row r="35" spans="1:9" ht="15" customHeight="1" x14ac:dyDescent="0.15">
      <c r="A35" s="11">
        <f t="shared" si="4"/>
        <v>35</v>
      </c>
      <c r="B35" s="12" t="s">
        <v>154</v>
      </c>
      <c r="C35" s="12" t="s">
        <v>153</v>
      </c>
      <c r="D35" s="16">
        <f>E35+F35</f>
        <v>2550</v>
      </c>
      <c r="E35" s="16">
        <v>0</v>
      </c>
      <c r="F35" s="16">
        <v>2550</v>
      </c>
      <c r="G35" s="16">
        <v>0</v>
      </c>
      <c r="H35" s="16">
        <v>0</v>
      </c>
      <c r="I35" s="16">
        <v>0</v>
      </c>
    </row>
    <row r="36" spans="1:9" ht="15" customHeight="1" x14ac:dyDescent="0.15">
      <c r="A36" s="11">
        <f t="shared" si="4"/>
        <v>36</v>
      </c>
      <c r="B36" s="12" t="s">
        <v>155</v>
      </c>
      <c r="C36" s="12" t="s">
        <v>156</v>
      </c>
      <c r="D36" s="16">
        <v>10</v>
      </c>
      <c r="E36" s="16">
        <v>0</v>
      </c>
      <c r="F36" s="16">
        <v>10</v>
      </c>
      <c r="G36" s="16"/>
      <c r="H36" s="16"/>
      <c r="I36" s="16"/>
    </row>
    <row r="37" spans="1:9" ht="15" customHeight="1" x14ac:dyDescent="0.15">
      <c r="A37" s="11">
        <f t="shared" ref="A37:A46" si="5">ROW()</f>
        <v>37</v>
      </c>
      <c r="B37" s="12" t="s">
        <v>157</v>
      </c>
      <c r="C37" s="12" t="s">
        <v>156</v>
      </c>
      <c r="D37" s="16">
        <v>10</v>
      </c>
      <c r="E37" s="16">
        <v>0</v>
      </c>
      <c r="F37" s="16">
        <v>10</v>
      </c>
      <c r="G37" s="16"/>
      <c r="H37" s="16"/>
      <c r="I37" s="16"/>
    </row>
    <row r="38" spans="1:9" ht="15" customHeight="1" x14ac:dyDescent="0.15">
      <c r="A38" s="11">
        <f t="shared" si="5"/>
        <v>38</v>
      </c>
      <c r="B38" s="12" t="s">
        <v>158</v>
      </c>
      <c r="C38" s="12" t="s">
        <v>159</v>
      </c>
      <c r="D38" s="16">
        <f>D39+D40+D41+D42+D43</f>
        <v>160024.6</v>
      </c>
      <c r="E38" s="16">
        <f>E39+E40+E41+E42+E43</f>
        <v>0</v>
      </c>
      <c r="F38" s="16">
        <f>F39+F40+F41+F42+F43</f>
        <v>160024.6</v>
      </c>
      <c r="G38" s="16">
        <v>0</v>
      </c>
      <c r="H38" s="16">
        <v>0</v>
      </c>
      <c r="I38" s="16">
        <v>0</v>
      </c>
    </row>
    <row r="39" spans="1:9" ht="15" customHeight="1" x14ac:dyDescent="0.15">
      <c r="A39" s="11">
        <f t="shared" si="5"/>
        <v>39</v>
      </c>
      <c r="B39" s="12" t="s">
        <v>160</v>
      </c>
      <c r="C39" s="12" t="s">
        <v>161</v>
      </c>
      <c r="D39" s="16">
        <f>E39+F39</f>
        <v>130713.3</v>
      </c>
      <c r="E39" s="16">
        <v>0</v>
      </c>
      <c r="F39" s="16">
        <v>130713.3</v>
      </c>
      <c r="G39" s="16">
        <v>0</v>
      </c>
      <c r="H39" s="16">
        <v>0</v>
      </c>
      <c r="I39" s="16">
        <v>0</v>
      </c>
    </row>
    <row r="40" spans="1:9" ht="15" customHeight="1" x14ac:dyDescent="0.15">
      <c r="A40" s="11">
        <f t="shared" si="5"/>
        <v>40</v>
      </c>
      <c r="B40" s="12" t="s">
        <v>162</v>
      </c>
      <c r="C40" s="12" t="s">
        <v>163</v>
      </c>
      <c r="D40" s="16">
        <f>E40+F40</f>
        <v>15471</v>
      </c>
      <c r="E40" s="16">
        <v>0</v>
      </c>
      <c r="F40" s="16">
        <v>15471</v>
      </c>
      <c r="G40" s="16">
        <v>0</v>
      </c>
      <c r="H40" s="16">
        <v>0</v>
      </c>
      <c r="I40" s="16">
        <v>0</v>
      </c>
    </row>
    <row r="41" spans="1:9" ht="15" customHeight="1" x14ac:dyDescent="0.15">
      <c r="A41" s="11">
        <f t="shared" si="5"/>
        <v>41</v>
      </c>
      <c r="B41" s="12" t="s">
        <v>164</v>
      </c>
      <c r="C41" s="12" t="s">
        <v>165</v>
      </c>
      <c r="D41" s="16">
        <f>E41+F41</f>
        <v>961.5</v>
      </c>
      <c r="E41" s="16">
        <v>0</v>
      </c>
      <c r="F41" s="16">
        <v>961.5</v>
      </c>
      <c r="G41" s="16">
        <v>0</v>
      </c>
      <c r="H41" s="16">
        <v>0</v>
      </c>
      <c r="I41" s="16">
        <v>0</v>
      </c>
    </row>
    <row r="42" spans="1:9" ht="15" customHeight="1" x14ac:dyDescent="0.15">
      <c r="A42" s="11">
        <f t="shared" si="5"/>
        <v>42</v>
      </c>
      <c r="B42" s="12" t="s">
        <v>166</v>
      </c>
      <c r="C42" s="12" t="s">
        <v>167</v>
      </c>
      <c r="D42" s="16">
        <f>E42+F42</f>
        <v>1022.2</v>
      </c>
      <c r="E42" s="16">
        <v>0</v>
      </c>
      <c r="F42" s="16">
        <v>1022.2</v>
      </c>
      <c r="G42" s="16"/>
      <c r="H42" s="16"/>
      <c r="I42" s="16"/>
    </row>
    <row r="43" spans="1:9" ht="15" customHeight="1" x14ac:dyDescent="0.15">
      <c r="A43" s="11">
        <f t="shared" si="5"/>
        <v>43</v>
      </c>
      <c r="B43" s="12" t="s">
        <v>168</v>
      </c>
      <c r="C43" s="12" t="s">
        <v>169</v>
      </c>
      <c r="D43" s="16">
        <f>E43+F43</f>
        <v>11856.6</v>
      </c>
      <c r="E43" s="16">
        <v>0</v>
      </c>
      <c r="F43" s="16">
        <v>11856.6</v>
      </c>
      <c r="G43" s="16">
        <v>0</v>
      </c>
      <c r="H43" s="16">
        <v>0</v>
      </c>
      <c r="I43" s="16">
        <v>0</v>
      </c>
    </row>
    <row r="44" spans="1:9" ht="15" customHeight="1" x14ac:dyDescent="0.15">
      <c r="A44" s="11">
        <f t="shared" si="5"/>
        <v>44</v>
      </c>
      <c r="B44" s="12" t="s">
        <v>170</v>
      </c>
      <c r="C44" s="12" t="s">
        <v>171</v>
      </c>
      <c r="D44" s="16">
        <f>D45</f>
        <v>0</v>
      </c>
      <c r="E44" s="16">
        <f>E45</f>
        <v>0</v>
      </c>
      <c r="F44" s="16">
        <f>F45</f>
        <v>0</v>
      </c>
      <c r="G44" s="16">
        <v>0</v>
      </c>
      <c r="H44" s="16">
        <v>0</v>
      </c>
      <c r="I44" s="16">
        <v>0</v>
      </c>
    </row>
    <row r="45" spans="1:9" ht="15" customHeight="1" x14ac:dyDescent="0.15">
      <c r="A45" s="11">
        <f t="shared" si="5"/>
        <v>45</v>
      </c>
      <c r="B45" s="12" t="s">
        <v>172</v>
      </c>
      <c r="C45" s="12" t="s">
        <v>173</v>
      </c>
      <c r="D45" s="16">
        <f>E45+F45</f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</row>
    <row r="46" spans="1:9" ht="15" customHeight="1" x14ac:dyDescent="0.15">
      <c r="A46" s="11">
        <f t="shared" si="5"/>
        <v>46</v>
      </c>
      <c r="B46" s="12" t="s">
        <v>174</v>
      </c>
      <c r="C46" s="12" t="s">
        <v>175</v>
      </c>
      <c r="D46" s="16">
        <f>D47</f>
        <v>136.5</v>
      </c>
      <c r="E46" s="16">
        <v>0</v>
      </c>
      <c r="F46" s="16">
        <v>136.5</v>
      </c>
      <c r="G46" s="16"/>
      <c r="H46" s="16"/>
      <c r="I46" s="16"/>
    </row>
    <row r="47" spans="1:9" ht="15" customHeight="1" x14ac:dyDescent="0.15">
      <c r="A47" s="11">
        <f t="shared" ref="A47:A58" si="6">ROW()</f>
        <v>47</v>
      </c>
      <c r="B47" s="12" t="s">
        <v>176</v>
      </c>
      <c r="C47" s="12" t="s">
        <v>175</v>
      </c>
      <c r="D47" s="16">
        <v>136.5</v>
      </c>
      <c r="E47" s="16">
        <f>E48</f>
        <v>0</v>
      </c>
      <c r="F47" s="16">
        <v>136.5</v>
      </c>
      <c r="G47" s="16"/>
      <c r="H47" s="16"/>
      <c r="I47" s="16"/>
    </row>
    <row r="48" spans="1:9" ht="15" customHeight="1" x14ac:dyDescent="0.15">
      <c r="A48" s="11">
        <f t="shared" si="6"/>
        <v>48</v>
      </c>
      <c r="B48" s="12" t="s">
        <v>177</v>
      </c>
      <c r="C48" s="12" t="s">
        <v>178</v>
      </c>
      <c r="D48" s="16">
        <f>D49</f>
        <v>50</v>
      </c>
      <c r="E48" s="16">
        <f>E49</f>
        <v>0</v>
      </c>
      <c r="F48" s="16">
        <f>F49</f>
        <v>50</v>
      </c>
      <c r="G48" s="16">
        <v>0</v>
      </c>
      <c r="H48" s="16">
        <v>0</v>
      </c>
      <c r="I48" s="16">
        <v>0</v>
      </c>
    </row>
    <row r="49" spans="1:9" ht="15" customHeight="1" x14ac:dyDescent="0.15">
      <c r="A49" s="11">
        <f t="shared" si="6"/>
        <v>49</v>
      </c>
      <c r="B49" s="12" t="s">
        <v>179</v>
      </c>
      <c r="C49" s="12" t="s">
        <v>180</v>
      </c>
      <c r="D49" s="16">
        <f>D50+D51</f>
        <v>50</v>
      </c>
      <c r="E49" s="16">
        <f>E50+E51</f>
        <v>0</v>
      </c>
      <c r="F49" s="16">
        <f>F50+F51</f>
        <v>50</v>
      </c>
      <c r="G49" s="16">
        <v>0</v>
      </c>
      <c r="H49" s="16">
        <v>0</v>
      </c>
      <c r="I49" s="16">
        <v>0</v>
      </c>
    </row>
    <row r="50" spans="1:9" ht="15" customHeight="1" x14ac:dyDescent="0.15">
      <c r="A50" s="11">
        <f t="shared" si="6"/>
        <v>50</v>
      </c>
      <c r="B50" s="12" t="s">
        <v>181</v>
      </c>
      <c r="C50" s="12" t="s">
        <v>182</v>
      </c>
      <c r="D50" s="16">
        <v>20</v>
      </c>
      <c r="E50" s="16">
        <v>0</v>
      </c>
      <c r="F50" s="16">
        <v>20</v>
      </c>
      <c r="G50" s="16"/>
      <c r="H50" s="16"/>
      <c r="I50" s="16"/>
    </row>
    <row r="51" spans="1:9" ht="15" customHeight="1" x14ac:dyDescent="0.15">
      <c r="A51" s="11">
        <f t="shared" si="6"/>
        <v>51</v>
      </c>
      <c r="B51" s="12" t="s">
        <v>183</v>
      </c>
      <c r="C51" s="12" t="s">
        <v>184</v>
      </c>
      <c r="D51" s="16">
        <v>30</v>
      </c>
      <c r="E51" s="16">
        <v>0</v>
      </c>
      <c r="F51" s="16">
        <v>30</v>
      </c>
      <c r="G51" s="16">
        <v>0</v>
      </c>
      <c r="H51" s="16">
        <v>0</v>
      </c>
      <c r="I51" s="16">
        <v>0</v>
      </c>
    </row>
    <row r="52" spans="1:9" ht="15" customHeight="1" x14ac:dyDescent="0.15">
      <c r="A52" s="11">
        <f t="shared" si="6"/>
        <v>52</v>
      </c>
      <c r="B52" s="12" t="s">
        <v>185</v>
      </c>
      <c r="C52" s="12" t="s">
        <v>186</v>
      </c>
      <c r="D52" s="16">
        <f>D53</f>
        <v>188.47</v>
      </c>
      <c r="E52" s="16">
        <f>E53</f>
        <v>188.47</v>
      </c>
      <c r="F52" s="16">
        <f>F53</f>
        <v>0</v>
      </c>
      <c r="G52" s="16">
        <v>0</v>
      </c>
      <c r="H52" s="16">
        <v>0</v>
      </c>
      <c r="I52" s="16">
        <v>0</v>
      </c>
    </row>
    <row r="53" spans="1:9" ht="15" customHeight="1" x14ac:dyDescent="0.15">
      <c r="A53" s="11">
        <f t="shared" si="6"/>
        <v>53</v>
      </c>
      <c r="B53" s="12" t="s">
        <v>187</v>
      </c>
      <c r="C53" s="12" t="s">
        <v>188</v>
      </c>
      <c r="D53" s="16">
        <f>D54+D55</f>
        <v>188.47</v>
      </c>
      <c r="E53" s="16">
        <f>E54+E55</f>
        <v>188.47</v>
      </c>
      <c r="F53" s="16">
        <f>F54+F55</f>
        <v>0</v>
      </c>
      <c r="G53" s="16">
        <v>0</v>
      </c>
      <c r="H53" s="16">
        <v>0</v>
      </c>
      <c r="I53" s="16">
        <v>0</v>
      </c>
    </row>
    <row r="54" spans="1:9" ht="15" customHeight="1" x14ac:dyDescent="0.15">
      <c r="A54" s="11">
        <f t="shared" si="6"/>
        <v>54</v>
      </c>
      <c r="B54" s="12" t="s">
        <v>189</v>
      </c>
      <c r="C54" s="12" t="s">
        <v>190</v>
      </c>
      <c r="D54" s="16">
        <f>E54+F54</f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5" customHeight="1" x14ac:dyDescent="0.15">
      <c r="A55" s="11">
        <f t="shared" si="6"/>
        <v>55</v>
      </c>
      <c r="B55" s="12" t="s">
        <v>191</v>
      </c>
      <c r="C55" s="12" t="s">
        <v>192</v>
      </c>
      <c r="D55" s="16">
        <v>188.47</v>
      </c>
      <c r="E55" s="16">
        <v>188.47</v>
      </c>
      <c r="F55" s="16">
        <v>0</v>
      </c>
      <c r="G55" s="16"/>
      <c r="H55" s="16"/>
      <c r="I55" s="16"/>
    </row>
    <row r="56" spans="1:9" ht="15" customHeight="1" x14ac:dyDescent="0.15">
      <c r="A56" s="11">
        <f t="shared" si="6"/>
        <v>56</v>
      </c>
      <c r="B56" s="12" t="s">
        <v>193</v>
      </c>
      <c r="C56" s="12" t="s">
        <v>194</v>
      </c>
      <c r="D56" s="16">
        <f t="shared" ref="D56:F57" si="7">D57</f>
        <v>48.12</v>
      </c>
      <c r="E56" s="16">
        <f t="shared" si="7"/>
        <v>48.12</v>
      </c>
      <c r="F56" s="16">
        <f t="shared" si="7"/>
        <v>0</v>
      </c>
      <c r="G56" s="16">
        <v>0</v>
      </c>
      <c r="H56" s="16">
        <v>0</v>
      </c>
      <c r="I56" s="16">
        <v>0</v>
      </c>
    </row>
    <row r="57" spans="1:9" ht="15" customHeight="1" x14ac:dyDescent="0.15">
      <c r="A57" s="11">
        <f t="shared" si="6"/>
        <v>57</v>
      </c>
      <c r="B57" s="12" t="s">
        <v>195</v>
      </c>
      <c r="C57" s="12" t="s">
        <v>196</v>
      </c>
      <c r="D57" s="16">
        <f t="shared" si="7"/>
        <v>48.12</v>
      </c>
      <c r="E57" s="16">
        <f t="shared" si="7"/>
        <v>48.12</v>
      </c>
      <c r="F57" s="16">
        <f t="shared" si="7"/>
        <v>0</v>
      </c>
      <c r="G57" s="16">
        <v>0</v>
      </c>
      <c r="H57" s="16">
        <v>0</v>
      </c>
      <c r="I57" s="16">
        <v>0</v>
      </c>
    </row>
    <row r="58" spans="1:9" ht="15" customHeight="1" x14ac:dyDescent="0.15">
      <c r="A58" s="11">
        <f t="shared" si="6"/>
        <v>58</v>
      </c>
      <c r="B58" s="12" t="s">
        <v>197</v>
      </c>
      <c r="C58" s="12" t="s">
        <v>198</v>
      </c>
      <c r="D58" s="16">
        <f>E58+F58</f>
        <v>48.12</v>
      </c>
      <c r="E58" s="16">
        <v>48.12</v>
      </c>
      <c r="F58" s="16">
        <v>0</v>
      </c>
      <c r="G58" s="16">
        <v>0</v>
      </c>
      <c r="H58" s="16">
        <v>0</v>
      </c>
      <c r="I58" s="16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6" type="noConversion"/>
  <pageMargins left="0.75" right="0.75" top="0.43263888888888902" bottom="0.47222222222222199" header="0.27500000000000002" footer="0.236111111111110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zoomScale="120" zoomScaleNormal="120" workbookViewId="0">
      <selection activeCell="K21" sqref="K21"/>
    </sheetView>
  </sheetViews>
  <sheetFormatPr defaultColWidth="7" defaultRowHeight="15" customHeight="1" x14ac:dyDescent="0.15"/>
  <cols>
    <col min="1" max="1" width="4.875" style="3" customWidth="1"/>
    <col min="2" max="2" width="23.75" style="4" customWidth="1"/>
    <col min="3" max="3" width="9.125" style="5" customWidth="1"/>
    <col min="4" max="4" width="17.75" style="4" customWidth="1"/>
    <col min="5" max="5" width="9.75" style="5" customWidth="1"/>
    <col min="6" max="6" width="12.5" style="5" customWidth="1"/>
    <col min="7" max="7" width="9.25" style="5" customWidth="1"/>
    <col min="8" max="8" width="9.625" style="5" customWidth="1"/>
    <col min="9" max="9" width="4.5" style="2" customWidth="1"/>
    <col min="10" max="10" width="8.875" style="2" customWidth="1"/>
    <col min="11" max="11" width="15.625" style="2" customWidth="1"/>
    <col min="12" max="12" width="12.875" style="2" customWidth="1"/>
    <col min="13" max="13" width="12.625" style="2" customWidth="1"/>
    <col min="14" max="257" width="7.5" style="2" customWidth="1"/>
    <col min="258" max="16384" width="7" style="2"/>
  </cols>
  <sheetData>
    <row r="1" spans="1:8" s="1" customFormat="1" ht="37.5" customHeight="1" x14ac:dyDescent="0.15">
      <c r="A1" s="26" t="s">
        <v>8</v>
      </c>
      <c r="B1" s="27"/>
      <c r="C1" s="27"/>
      <c r="D1" s="27"/>
      <c r="E1" s="27"/>
      <c r="F1" s="27"/>
      <c r="G1" s="28"/>
      <c r="H1" s="27"/>
    </row>
    <row r="2" spans="1:8" s="1" customFormat="1" ht="15" customHeight="1" x14ac:dyDescent="0.15">
      <c r="A2" s="40" t="s">
        <v>19</v>
      </c>
      <c r="B2" s="41"/>
      <c r="C2" s="41"/>
      <c r="D2" s="41"/>
      <c r="E2" s="42" t="s">
        <v>20</v>
      </c>
      <c r="F2" s="41"/>
      <c r="G2" s="42" t="s">
        <v>21</v>
      </c>
      <c r="H2" s="41"/>
    </row>
    <row r="3" spans="1:8" s="1" customFormat="1" ht="15" customHeight="1" x14ac:dyDescent="0.15">
      <c r="A3" s="29" t="s">
        <v>22</v>
      </c>
      <c r="B3" s="29" t="s">
        <v>23</v>
      </c>
      <c r="C3" s="29"/>
      <c r="D3" s="29" t="s">
        <v>24</v>
      </c>
      <c r="E3" s="29"/>
      <c r="F3" s="29"/>
      <c r="G3" s="29"/>
      <c r="H3" s="29"/>
    </row>
    <row r="4" spans="1:8" s="1" customFormat="1" ht="30" customHeight="1" x14ac:dyDescent="0.15">
      <c r="A4" s="29"/>
      <c r="B4" s="10" t="s">
        <v>25</v>
      </c>
      <c r="C4" s="10" t="s">
        <v>205</v>
      </c>
      <c r="D4" s="10" t="s">
        <v>25</v>
      </c>
      <c r="E4" s="10" t="s">
        <v>98</v>
      </c>
      <c r="F4" s="10" t="s">
        <v>206</v>
      </c>
      <c r="G4" s="10" t="s">
        <v>207</v>
      </c>
      <c r="H4" s="10" t="s">
        <v>208</v>
      </c>
    </row>
    <row r="5" spans="1:8" s="1" customFormat="1" ht="15" customHeight="1" x14ac:dyDescent="0.15">
      <c r="A5" s="10" t="s">
        <v>27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92</v>
      </c>
      <c r="G5" s="10" t="s">
        <v>93</v>
      </c>
      <c r="H5" s="10" t="s">
        <v>94</v>
      </c>
    </row>
    <row r="6" spans="1:8" ht="11.25" x14ac:dyDescent="0.15">
      <c r="A6" s="11">
        <f t="shared" ref="A6:A37" si="0">ROW()</f>
        <v>6</v>
      </c>
      <c r="B6" s="12" t="s">
        <v>209</v>
      </c>
      <c r="C6" s="16">
        <f>5727.19+256+2225.5</f>
        <v>8208.69</v>
      </c>
      <c r="D6" s="12" t="s">
        <v>33</v>
      </c>
      <c r="E6" s="16">
        <f>F6+G6+H6</f>
        <v>524.29999999999995</v>
      </c>
      <c r="F6" s="16">
        <v>524.29999999999995</v>
      </c>
      <c r="G6" s="16">
        <v>0</v>
      </c>
      <c r="H6" s="16">
        <v>0</v>
      </c>
    </row>
    <row r="7" spans="1:8" ht="15" customHeight="1" x14ac:dyDescent="0.15">
      <c r="A7" s="11">
        <f t="shared" si="0"/>
        <v>7</v>
      </c>
      <c r="B7" s="12" t="s">
        <v>210</v>
      </c>
      <c r="C7" s="16">
        <f>160108.82</f>
        <v>160108.82</v>
      </c>
      <c r="D7" s="12" t="s">
        <v>35</v>
      </c>
      <c r="E7" s="16">
        <f t="shared" ref="E7:E34" si="1">F7+G7+H7</f>
        <v>0</v>
      </c>
      <c r="F7" s="16">
        <v>0</v>
      </c>
      <c r="G7" s="16">
        <v>0</v>
      </c>
      <c r="H7" s="16">
        <v>0</v>
      </c>
    </row>
    <row r="8" spans="1:8" ht="15" customHeight="1" x14ac:dyDescent="0.15">
      <c r="A8" s="11">
        <f t="shared" si="0"/>
        <v>8</v>
      </c>
      <c r="B8" s="12" t="s">
        <v>211</v>
      </c>
      <c r="C8" s="16">
        <v>0</v>
      </c>
      <c r="D8" s="12" t="s">
        <v>37</v>
      </c>
      <c r="E8" s="16">
        <f t="shared" si="1"/>
        <v>0</v>
      </c>
      <c r="F8" s="16">
        <v>0</v>
      </c>
      <c r="G8" s="16">
        <v>0</v>
      </c>
      <c r="H8" s="16">
        <v>0</v>
      </c>
    </row>
    <row r="9" spans="1:8" ht="15" customHeight="1" x14ac:dyDescent="0.15">
      <c r="A9" s="11">
        <f t="shared" si="0"/>
        <v>9</v>
      </c>
      <c r="B9" s="12" t="s">
        <v>54</v>
      </c>
      <c r="C9" s="16" t="s">
        <v>54</v>
      </c>
      <c r="D9" s="12" t="s">
        <v>39</v>
      </c>
      <c r="E9" s="16">
        <f t="shared" si="1"/>
        <v>0</v>
      </c>
      <c r="F9" s="16">
        <v>0</v>
      </c>
      <c r="G9" s="16">
        <v>0</v>
      </c>
      <c r="H9" s="16">
        <v>0</v>
      </c>
    </row>
    <row r="10" spans="1:8" ht="15" customHeight="1" x14ac:dyDescent="0.15">
      <c r="A10" s="11">
        <f t="shared" si="0"/>
        <v>10</v>
      </c>
      <c r="B10" s="12" t="s">
        <v>54</v>
      </c>
      <c r="C10" s="16" t="s">
        <v>54</v>
      </c>
      <c r="D10" s="12" t="s">
        <v>41</v>
      </c>
      <c r="E10" s="16">
        <f t="shared" si="1"/>
        <v>0</v>
      </c>
      <c r="F10" s="16">
        <v>0</v>
      </c>
      <c r="G10" s="16">
        <v>0</v>
      </c>
      <c r="H10" s="16">
        <v>0</v>
      </c>
    </row>
    <row r="11" spans="1:8" ht="15" customHeight="1" x14ac:dyDescent="0.15">
      <c r="A11" s="11">
        <f t="shared" si="0"/>
        <v>11</v>
      </c>
      <c r="B11" s="12" t="s">
        <v>54</v>
      </c>
      <c r="C11" s="16" t="s">
        <v>54</v>
      </c>
      <c r="D11" s="12" t="s">
        <v>43</v>
      </c>
      <c r="E11" s="16">
        <f t="shared" si="1"/>
        <v>0</v>
      </c>
      <c r="F11" s="16">
        <v>0</v>
      </c>
      <c r="G11" s="16">
        <v>0</v>
      </c>
      <c r="H11" s="16">
        <v>0</v>
      </c>
    </row>
    <row r="12" spans="1:8" ht="15" customHeight="1" x14ac:dyDescent="0.15">
      <c r="A12" s="11">
        <f t="shared" si="0"/>
        <v>12</v>
      </c>
      <c r="B12" s="12" t="s">
        <v>54</v>
      </c>
      <c r="C12" s="16" t="s">
        <v>54</v>
      </c>
      <c r="D12" s="12" t="s">
        <v>45</v>
      </c>
      <c r="E12" s="16">
        <f t="shared" si="1"/>
        <v>0</v>
      </c>
      <c r="F12" s="16">
        <v>0</v>
      </c>
      <c r="G12" s="16">
        <v>0</v>
      </c>
      <c r="H12" s="16">
        <v>0</v>
      </c>
    </row>
    <row r="13" spans="1:8" ht="15" customHeight="1" x14ac:dyDescent="0.15">
      <c r="A13" s="11">
        <f t="shared" si="0"/>
        <v>13</v>
      </c>
      <c r="B13" s="12" t="s">
        <v>54</v>
      </c>
      <c r="C13" s="16" t="s">
        <v>54</v>
      </c>
      <c r="D13" s="12" t="s">
        <v>47</v>
      </c>
      <c r="E13" s="16">
        <f t="shared" si="1"/>
        <v>236.71</v>
      </c>
      <c r="F13" s="16">
        <v>152.49</v>
      </c>
      <c r="G13" s="16">
        <v>84.22</v>
      </c>
      <c r="H13" s="16">
        <v>0</v>
      </c>
    </row>
    <row r="14" spans="1:8" ht="15" customHeight="1" x14ac:dyDescent="0.15">
      <c r="A14" s="11">
        <f t="shared" si="0"/>
        <v>14</v>
      </c>
      <c r="B14" s="12" t="s">
        <v>54</v>
      </c>
      <c r="C14" s="16" t="s">
        <v>54</v>
      </c>
      <c r="D14" s="12" t="s">
        <v>49</v>
      </c>
      <c r="E14" s="16">
        <f t="shared" si="1"/>
        <v>0</v>
      </c>
      <c r="F14" s="16">
        <v>0</v>
      </c>
      <c r="G14" s="16">
        <v>0</v>
      </c>
      <c r="H14" s="16">
        <v>0</v>
      </c>
    </row>
    <row r="15" spans="1:8" ht="15" customHeight="1" x14ac:dyDescent="0.15">
      <c r="A15" s="11">
        <f t="shared" si="0"/>
        <v>15</v>
      </c>
      <c r="B15" s="12" t="s">
        <v>54</v>
      </c>
      <c r="C15" s="16" t="s">
        <v>54</v>
      </c>
      <c r="D15" s="12" t="s">
        <v>51</v>
      </c>
      <c r="E15" s="16">
        <f t="shared" si="1"/>
        <v>61.09</v>
      </c>
      <c r="F15" s="16">
        <v>61.09</v>
      </c>
      <c r="G15" s="16">
        <v>0</v>
      </c>
      <c r="H15" s="16">
        <v>0</v>
      </c>
    </row>
    <row r="16" spans="1:8" ht="15" customHeight="1" x14ac:dyDescent="0.15">
      <c r="A16" s="11">
        <f t="shared" si="0"/>
        <v>16</v>
      </c>
      <c r="B16" s="12" t="s">
        <v>54</v>
      </c>
      <c r="C16" s="16" t="s">
        <v>54</v>
      </c>
      <c r="D16" s="12" t="s">
        <v>53</v>
      </c>
      <c r="E16" s="16">
        <f t="shared" si="1"/>
        <v>2203.6999999999998</v>
      </c>
      <c r="F16" s="16">
        <f>2203.7</f>
        <v>2203.6999999999998</v>
      </c>
      <c r="G16" s="16">
        <v>0</v>
      </c>
      <c r="H16" s="16">
        <v>0</v>
      </c>
    </row>
    <row r="17" spans="1:8" ht="15" customHeight="1" x14ac:dyDescent="0.15">
      <c r="A17" s="11">
        <f t="shared" si="0"/>
        <v>17</v>
      </c>
      <c r="B17" s="12" t="s">
        <v>54</v>
      </c>
      <c r="C17" s="16" t="s">
        <v>54</v>
      </c>
      <c r="D17" s="12" t="s">
        <v>55</v>
      </c>
      <c r="E17" s="16">
        <f t="shared" si="1"/>
        <v>165005.12</v>
      </c>
      <c r="F17" s="16">
        <f>3874.82+1105.7</f>
        <v>4980.5200000000004</v>
      </c>
      <c r="G17" s="16">
        <v>160024.6</v>
      </c>
      <c r="H17" s="16">
        <v>0</v>
      </c>
    </row>
    <row r="18" spans="1:8" ht="15" customHeight="1" x14ac:dyDescent="0.15">
      <c r="A18" s="11">
        <f t="shared" si="0"/>
        <v>18</v>
      </c>
      <c r="B18" s="12" t="s">
        <v>54</v>
      </c>
      <c r="C18" s="16" t="s">
        <v>54</v>
      </c>
      <c r="D18" s="12" t="s">
        <v>56</v>
      </c>
      <c r="E18" s="16">
        <f t="shared" si="1"/>
        <v>50</v>
      </c>
      <c r="F18" s="16">
        <v>50</v>
      </c>
      <c r="G18" s="16">
        <v>0</v>
      </c>
      <c r="H18" s="16">
        <v>0</v>
      </c>
    </row>
    <row r="19" spans="1:8" ht="15" customHeight="1" x14ac:dyDescent="0.15">
      <c r="A19" s="11">
        <f t="shared" si="0"/>
        <v>19</v>
      </c>
      <c r="B19" s="12" t="s">
        <v>54</v>
      </c>
      <c r="C19" s="16" t="s">
        <v>54</v>
      </c>
      <c r="D19" s="12" t="s">
        <v>57</v>
      </c>
      <c r="E19" s="16">
        <f t="shared" si="1"/>
        <v>188.47</v>
      </c>
      <c r="F19" s="16">
        <v>188.47</v>
      </c>
      <c r="G19" s="16">
        <v>0</v>
      </c>
      <c r="H19" s="16">
        <v>0</v>
      </c>
    </row>
    <row r="20" spans="1:8" ht="15" customHeight="1" x14ac:dyDescent="0.15">
      <c r="A20" s="11">
        <f t="shared" si="0"/>
        <v>20</v>
      </c>
      <c r="B20" s="12" t="s">
        <v>54</v>
      </c>
      <c r="C20" s="16" t="s">
        <v>54</v>
      </c>
      <c r="D20" s="12" t="s">
        <v>58</v>
      </c>
      <c r="E20" s="16">
        <f t="shared" si="1"/>
        <v>0</v>
      </c>
      <c r="F20" s="16">
        <v>0</v>
      </c>
      <c r="G20" s="16">
        <v>0</v>
      </c>
      <c r="H20" s="16">
        <v>0</v>
      </c>
    </row>
    <row r="21" spans="1:8" ht="15" customHeight="1" x14ac:dyDescent="0.15">
      <c r="A21" s="11">
        <f t="shared" si="0"/>
        <v>21</v>
      </c>
      <c r="B21" s="12" t="s">
        <v>54</v>
      </c>
      <c r="C21" s="16" t="s">
        <v>54</v>
      </c>
      <c r="D21" s="12" t="s">
        <v>59</v>
      </c>
      <c r="E21" s="16">
        <f t="shared" si="1"/>
        <v>0</v>
      </c>
      <c r="F21" s="16">
        <v>0</v>
      </c>
      <c r="G21" s="16">
        <v>0</v>
      </c>
      <c r="H21" s="16">
        <v>0</v>
      </c>
    </row>
    <row r="22" spans="1:8" ht="15" customHeight="1" x14ac:dyDescent="0.15">
      <c r="A22" s="11">
        <f t="shared" si="0"/>
        <v>22</v>
      </c>
      <c r="B22" s="12" t="s">
        <v>54</v>
      </c>
      <c r="C22" s="16" t="s">
        <v>54</v>
      </c>
      <c r="D22" s="12" t="s">
        <v>60</v>
      </c>
      <c r="E22" s="16">
        <f t="shared" si="1"/>
        <v>0</v>
      </c>
      <c r="F22" s="16">
        <v>0</v>
      </c>
      <c r="G22" s="16">
        <v>0</v>
      </c>
      <c r="H22" s="16">
        <v>0</v>
      </c>
    </row>
    <row r="23" spans="1:8" ht="15" customHeight="1" x14ac:dyDescent="0.15">
      <c r="A23" s="11">
        <f t="shared" si="0"/>
        <v>23</v>
      </c>
      <c r="B23" s="12" t="s">
        <v>54</v>
      </c>
      <c r="C23" s="16" t="s">
        <v>54</v>
      </c>
      <c r="D23" s="12" t="s">
        <v>61</v>
      </c>
      <c r="E23" s="16">
        <f t="shared" si="1"/>
        <v>0</v>
      </c>
      <c r="F23" s="16">
        <v>0</v>
      </c>
      <c r="G23" s="16">
        <v>0</v>
      </c>
      <c r="H23" s="16">
        <v>0</v>
      </c>
    </row>
    <row r="24" spans="1:8" ht="15" customHeight="1" x14ac:dyDescent="0.15">
      <c r="A24" s="11">
        <f t="shared" si="0"/>
        <v>24</v>
      </c>
      <c r="B24" s="12" t="s">
        <v>54</v>
      </c>
      <c r="C24" s="16" t="s">
        <v>54</v>
      </c>
      <c r="D24" s="12" t="s">
        <v>62</v>
      </c>
      <c r="E24" s="16">
        <f t="shared" si="1"/>
        <v>0</v>
      </c>
      <c r="F24" s="16">
        <v>0</v>
      </c>
      <c r="G24" s="16">
        <v>0</v>
      </c>
      <c r="H24" s="16">
        <v>0</v>
      </c>
    </row>
    <row r="25" spans="1:8" ht="15" customHeight="1" x14ac:dyDescent="0.15">
      <c r="A25" s="11">
        <f t="shared" si="0"/>
        <v>25</v>
      </c>
      <c r="B25" s="12" t="s">
        <v>54</v>
      </c>
      <c r="C25" s="16" t="s">
        <v>54</v>
      </c>
      <c r="D25" s="12" t="s">
        <v>63</v>
      </c>
      <c r="E25" s="16">
        <f t="shared" si="1"/>
        <v>48.12</v>
      </c>
      <c r="F25" s="16">
        <v>48.12</v>
      </c>
      <c r="G25" s="16">
        <v>0</v>
      </c>
      <c r="H25" s="16">
        <v>0</v>
      </c>
    </row>
    <row r="26" spans="1:8" ht="15" customHeight="1" x14ac:dyDescent="0.15">
      <c r="A26" s="11">
        <f t="shared" si="0"/>
        <v>26</v>
      </c>
      <c r="B26" s="12" t="s">
        <v>54</v>
      </c>
      <c r="C26" s="16" t="s">
        <v>54</v>
      </c>
      <c r="D26" s="12" t="s">
        <v>64</v>
      </c>
      <c r="E26" s="16">
        <f t="shared" si="1"/>
        <v>0</v>
      </c>
      <c r="F26" s="16">
        <v>0</v>
      </c>
      <c r="G26" s="16">
        <v>0</v>
      </c>
      <c r="H26" s="16">
        <v>0</v>
      </c>
    </row>
    <row r="27" spans="1:8" ht="15" customHeight="1" x14ac:dyDescent="0.15">
      <c r="A27" s="11">
        <f t="shared" si="0"/>
        <v>27</v>
      </c>
      <c r="B27" s="12" t="s">
        <v>54</v>
      </c>
      <c r="C27" s="16" t="s">
        <v>54</v>
      </c>
      <c r="D27" s="12" t="s">
        <v>65</v>
      </c>
      <c r="E27" s="16">
        <f t="shared" si="1"/>
        <v>0</v>
      </c>
      <c r="F27" s="16">
        <v>0</v>
      </c>
      <c r="G27" s="16">
        <v>0</v>
      </c>
      <c r="H27" s="16">
        <v>0</v>
      </c>
    </row>
    <row r="28" spans="1:8" ht="15" customHeight="1" x14ac:dyDescent="0.15">
      <c r="A28" s="11">
        <f t="shared" si="0"/>
        <v>28</v>
      </c>
      <c r="B28" s="12" t="s">
        <v>54</v>
      </c>
      <c r="C28" s="16" t="s">
        <v>54</v>
      </c>
      <c r="D28" s="12" t="s">
        <v>66</v>
      </c>
      <c r="E28" s="16">
        <f t="shared" si="1"/>
        <v>0</v>
      </c>
      <c r="F28" s="16">
        <v>0</v>
      </c>
      <c r="G28" s="16">
        <v>0</v>
      </c>
      <c r="H28" s="16">
        <v>0</v>
      </c>
    </row>
    <row r="29" spans="1:8" ht="15" customHeight="1" x14ac:dyDescent="0.15">
      <c r="A29" s="11">
        <f t="shared" si="0"/>
        <v>29</v>
      </c>
      <c r="B29" s="12" t="s">
        <v>54</v>
      </c>
      <c r="C29" s="16" t="s">
        <v>54</v>
      </c>
      <c r="D29" s="12" t="s">
        <v>67</v>
      </c>
      <c r="E29" s="16">
        <f t="shared" si="1"/>
        <v>0</v>
      </c>
      <c r="F29" s="16">
        <v>0</v>
      </c>
      <c r="G29" s="16">
        <v>0</v>
      </c>
      <c r="H29" s="16">
        <v>0</v>
      </c>
    </row>
    <row r="30" spans="1:8" ht="15" customHeight="1" x14ac:dyDescent="0.15">
      <c r="A30" s="11">
        <f t="shared" si="0"/>
        <v>30</v>
      </c>
      <c r="B30" s="12" t="s">
        <v>54</v>
      </c>
      <c r="C30" s="16" t="s">
        <v>54</v>
      </c>
      <c r="D30" s="12" t="s">
        <v>68</v>
      </c>
      <c r="E30" s="16">
        <f t="shared" si="1"/>
        <v>0</v>
      </c>
      <c r="F30" s="16">
        <v>0</v>
      </c>
      <c r="G30" s="16">
        <v>0</v>
      </c>
      <c r="H30" s="16">
        <v>0</v>
      </c>
    </row>
    <row r="31" spans="1:8" ht="15" customHeight="1" x14ac:dyDescent="0.15">
      <c r="A31" s="11">
        <f t="shared" si="0"/>
        <v>31</v>
      </c>
      <c r="B31" s="12" t="s">
        <v>54</v>
      </c>
      <c r="C31" s="16" t="s">
        <v>54</v>
      </c>
      <c r="D31" s="12" t="s">
        <v>69</v>
      </c>
      <c r="E31" s="16">
        <f t="shared" si="1"/>
        <v>0</v>
      </c>
      <c r="F31" s="16">
        <v>0</v>
      </c>
      <c r="G31" s="16">
        <v>0</v>
      </c>
      <c r="H31" s="16">
        <v>0</v>
      </c>
    </row>
    <row r="32" spans="1:8" ht="15" customHeight="1" x14ac:dyDescent="0.15">
      <c r="A32" s="11">
        <f t="shared" si="0"/>
        <v>32</v>
      </c>
      <c r="B32" s="12" t="s">
        <v>54</v>
      </c>
      <c r="C32" s="16" t="s">
        <v>54</v>
      </c>
      <c r="D32" s="12" t="s">
        <v>70</v>
      </c>
      <c r="E32" s="16">
        <f t="shared" si="1"/>
        <v>0</v>
      </c>
      <c r="F32" s="16">
        <v>0</v>
      </c>
      <c r="G32" s="16">
        <v>0</v>
      </c>
      <c r="H32" s="16">
        <v>0</v>
      </c>
    </row>
    <row r="33" spans="1:8" ht="15" customHeight="1" x14ac:dyDescent="0.15">
      <c r="A33" s="11">
        <f t="shared" si="0"/>
        <v>33</v>
      </c>
      <c r="B33" s="12" t="s">
        <v>54</v>
      </c>
      <c r="C33" s="16" t="s">
        <v>54</v>
      </c>
      <c r="D33" s="12" t="s">
        <v>71</v>
      </c>
      <c r="E33" s="16">
        <f t="shared" si="1"/>
        <v>0</v>
      </c>
      <c r="F33" s="16">
        <v>0</v>
      </c>
      <c r="G33" s="16">
        <v>0</v>
      </c>
      <c r="H33" s="16">
        <v>0</v>
      </c>
    </row>
    <row r="34" spans="1:8" ht="15" customHeight="1" x14ac:dyDescent="0.15">
      <c r="A34" s="11">
        <f t="shared" si="0"/>
        <v>34</v>
      </c>
      <c r="B34" s="12" t="s">
        <v>54</v>
      </c>
      <c r="C34" s="16" t="s">
        <v>54</v>
      </c>
      <c r="D34" s="12" t="s">
        <v>72</v>
      </c>
      <c r="E34" s="16">
        <f t="shared" si="1"/>
        <v>0</v>
      </c>
      <c r="F34" s="16">
        <v>0</v>
      </c>
      <c r="G34" s="16">
        <v>0</v>
      </c>
      <c r="H34" s="16">
        <v>0</v>
      </c>
    </row>
    <row r="35" spans="1:8" ht="15" customHeight="1" x14ac:dyDescent="0.15">
      <c r="A35" s="11">
        <f t="shared" si="0"/>
        <v>35</v>
      </c>
      <c r="B35" s="12" t="s">
        <v>73</v>
      </c>
      <c r="C35" s="16">
        <f>C6+C7+C8</f>
        <v>168317.51</v>
      </c>
      <c r="D35" s="12" t="s">
        <v>74</v>
      </c>
      <c r="E35" s="16">
        <f>F35+G35</f>
        <v>168317.51</v>
      </c>
      <c r="F35" s="16">
        <f>SUM(F6:F34)</f>
        <v>8208.69</v>
      </c>
      <c r="G35" s="16">
        <f>SUM(G6:G34)</f>
        <v>160108.82</v>
      </c>
      <c r="H35" s="16">
        <f>SUM(H6:H34)</f>
        <v>0</v>
      </c>
    </row>
    <row r="36" spans="1:8" ht="15" customHeight="1" x14ac:dyDescent="0.15">
      <c r="A36" s="11">
        <f t="shared" si="0"/>
        <v>36</v>
      </c>
      <c r="B36" s="12" t="s">
        <v>212</v>
      </c>
      <c r="C36" s="16">
        <v>0</v>
      </c>
      <c r="D36" s="12" t="s">
        <v>78</v>
      </c>
      <c r="E36" s="16">
        <v>0</v>
      </c>
      <c r="F36" s="16">
        <v>0</v>
      </c>
      <c r="G36" s="16">
        <v>0</v>
      </c>
      <c r="H36" s="16">
        <v>0</v>
      </c>
    </row>
    <row r="37" spans="1:8" ht="15" customHeight="1" x14ac:dyDescent="0.15">
      <c r="A37" s="11">
        <f t="shared" si="0"/>
        <v>37</v>
      </c>
      <c r="B37" s="12" t="s">
        <v>79</v>
      </c>
      <c r="C37" s="16">
        <f>C35+C36</f>
        <v>168317.51</v>
      </c>
      <c r="D37" s="12" t="s">
        <v>79</v>
      </c>
      <c r="E37" s="16">
        <v>168317.51</v>
      </c>
      <c r="F37" s="16">
        <f>F35+F36</f>
        <v>8208.69</v>
      </c>
      <c r="G37" s="16">
        <f>G35+G36</f>
        <v>160108.82</v>
      </c>
      <c r="H37" s="16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6" type="noConversion"/>
  <pageMargins left="0.75" right="0.75" top="1" bottom="1" header="0.51180555555555596" footer="0.51180555555555596"/>
  <pageSetup paperSize="9" scale="85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7"/>
  <sheetViews>
    <sheetView zoomScale="130" zoomScaleNormal="130" workbookViewId="0">
      <selection activeCell="H15" sqref="H15"/>
    </sheetView>
  </sheetViews>
  <sheetFormatPr defaultColWidth="7" defaultRowHeight="15" customHeight="1" x14ac:dyDescent="0.15"/>
  <cols>
    <col min="1" max="1" width="5.375" style="3" customWidth="1"/>
    <col min="2" max="2" width="14.375" style="4" customWidth="1"/>
    <col min="3" max="3" width="27.625" style="4" customWidth="1"/>
    <col min="4" max="4" width="11.875" style="5" customWidth="1"/>
    <col min="5" max="5" width="13.25" style="5" customWidth="1"/>
    <col min="6" max="6" width="13.875" style="5" customWidth="1"/>
    <col min="7" max="7" width="7.5" style="2" customWidth="1"/>
    <col min="8" max="8" width="7.375" style="2" customWidth="1"/>
    <col min="9" max="9" width="21" style="15" customWidth="1"/>
    <col min="10" max="256" width="7.5" style="2" customWidth="1"/>
    <col min="257" max="16384" width="7" style="2"/>
  </cols>
  <sheetData>
    <row r="1" spans="1:6" s="1" customFormat="1" ht="37.5" customHeight="1" x14ac:dyDescent="0.15">
      <c r="A1" s="26" t="s">
        <v>10</v>
      </c>
      <c r="B1" s="27"/>
      <c r="C1" s="27"/>
      <c r="D1" s="27"/>
      <c r="E1" s="28"/>
      <c r="F1" s="27"/>
    </row>
    <row r="2" spans="1:6" s="1" customFormat="1" ht="23.1" customHeight="1" x14ac:dyDescent="0.15">
      <c r="A2" s="30" t="s">
        <v>19</v>
      </c>
      <c r="B2" s="27"/>
      <c r="C2" s="28"/>
      <c r="D2" s="27"/>
      <c r="E2" s="6" t="s">
        <v>20</v>
      </c>
      <c r="F2" s="6" t="s">
        <v>21</v>
      </c>
    </row>
    <row r="3" spans="1:6" s="1" customFormat="1" ht="15" customHeight="1" x14ac:dyDescent="0.15">
      <c r="A3" s="29" t="s">
        <v>22</v>
      </c>
      <c r="B3" s="29" t="s">
        <v>80</v>
      </c>
      <c r="C3" s="29"/>
      <c r="D3" s="29" t="s">
        <v>98</v>
      </c>
      <c r="E3" s="29" t="s">
        <v>200</v>
      </c>
      <c r="F3" s="29" t="s">
        <v>201</v>
      </c>
    </row>
    <row r="4" spans="1:6" s="1" customFormat="1" ht="15" customHeight="1" x14ac:dyDescent="0.15">
      <c r="A4" s="29"/>
      <c r="B4" s="10" t="s">
        <v>88</v>
      </c>
      <c r="C4" s="10" t="s">
        <v>89</v>
      </c>
      <c r="D4" s="29"/>
      <c r="E4" s="29"/>
      <c r="F4" s="29"/>
    </row>
    <row r="5" spans="1:6" s="1" customFormat="1" ht="15" customHeight="1" x14ac:dyDescent="0.15">
      <c r="A5" s="10" t="s">
        <v>27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92</v>
      </c>
    </row>
    <row r="6" spans="1:6" s="2" customFormat="1" ht="15" customHeight="1" x14ac:dyDescent="0.15">
      <c r="A6" s="11">
        <f>ROW()</f>
        <v>6</v>
      </c>
      <c r="B6" s="12" t="s">
        <v>54</v>
      </c>
      <c r="C6" s="12" t="s">
        <v>98</v>
      </c>
      <c r="D6" s="16">
        <f>E6+F6</f>
        <v>8208.69</v>
      </c>
      <c r="E6" s="16">
        <f>E7+E10+E16+E20+E23+E37+E41+E45</f>
        <v>883.29</v>
      </c>
      <c r="F6" s="16">
        <f>F7+F10+F16+F20+F23+F37+F41+F45</f>
        <v>7325.4</v>
      </c>
    </row>
    <row r="7" spans="1:6" s="2" customFormat="1" ht="15" customHeight="1" x14ac:dyDescent="0.15">
      <c r="A7" s="11">
        <f>ROW()</f>
        <v>7</v>
      </c>
      <c r="B7" s="12" t="s">
        <v>99</v>
      </c>
      <c r="C7" s="12" t="s">
        <v>100</v>
      </c>
      <c r="D7" s="16">
        <f t="shared" ref="D7:D15" si="0">E7+F7</f>
        <v>524.29999999999995</v>
      </c>
      <c r="E7" s="16">
        <f>E8</f>
        <v>0</v>
      </c>
      <c r="F7" s="16">
        <f>F8</f>
        <v>524.29999999999995</v>
      </c>
    </row>
    <row r="8" spans="1:6" s="2" customFormat="1" ht="15" customHeight="1" x14ac:dyDescent="0.15">
      <c r="A8" s="11">
        <f t="shared" ref="A8:A15" si="1">ROW()</f>
        <v>8</v>
      </c>
      <c r="B8" s="12" t="s">
        <v>101</v>
      </c>
      <c r="C8" s="12" t="s">
        <v>102</v>
      </c>
      <c r="D8" s="16">
        <f t="shared" si="0"/>
        <v>524.29999999999995</v>
      </c>
      <c r="E8" s="16">
        <f>E9</f>
        <v>0</v>
      </c>
      <c r="F8" s="16">
        <f>F9</f>
        <v>524.29999999999995</v>
      </c>
    </row>
    <row r="9" spans="1:6" s="2" customFormat="1" ht="15" customHeight="1" x14ac:dyDescent="0.15">
      <c r="A9" s="11">
        <f t="shared" si="1"/>
        <v>9</v>
      </c>
      <c r="B9" s="12" t="s">
        <v>103</v>
      </c>
      <c r="C9" s="12" t="s">
        <v>104</v>
      </c>
      <c r="D9" s="16">
        <f t="shared" si="0"/>
        <v>524.29999999999995</v>
      </c>
      <c r="E9" s="16">
        <v>0</v>
      </c>
      <c r="F9" s="16">
        <v>524.29999999999995</v>
      </c>
    </row>
    <row r="10" spans="1:6" s="2" customFormat="1" ht="15" customHeight="1" x14ac:dyDescent="0.15">
      <c r="A10" s="11">
        <f t="shared" si="1"/>
        <v>10</v>
      </c>
      <c r="B10" s="12" t="s">
        <v>105</v>
      </c>
      <c r="C10" s="12" t="s">
        <v>106</v>
      </c>
      <c r="D10" s="16">
        <f t="shared" si="0"/>
        <v>152.49</v>
      </c>
      <c r="E10" s="16">
        <f>E11</f>
        <v>101.99</v>
      </c>
      <c r="F10" s="16">
        <f>F11</f>
        <v>50.5</v>
      </c>
    </row>
    <row r="11" spans="1:6" s="2" customFormat="1" ht="15" customHeight="1" x14ac:dyDescent="0.15">
      <c r="A11" s="11">
        <f t="shared" si="1"/>
        <v>11</v>
      </c>
      <c r="B11" s="12" t="s">
        <v>107</v>
      </c>
      <c r="C11" s="12" t="s">
        <v>108</v>
      </c>
      <c r="D11" s="16">
        <f t="shared" si="0"/>
        <v>152.49</v>
      </c>
      <c r="E11" s="16">
        <f>E12+E13+E14+E15</f>
        <v>101.99</v>
      </c>
      <c r="F11" s="16">
        <f>F12+F13+F14+F15</f>
        <v>50.5</v>
      </c>
    </row>
    <row r="12" spans="1:6" s="2" customFormat="1" ht="15" customHeight="1" x14ac:dyDescent="0.15">
      <c r="A12" s="11">
        <f t="shared" si="1"/>
        <v>12</v>
      </c>
      <c r="B12" s="12" t="s">
        <v>109</v>
      </c>
      <c r="C12" s="12" t="s">
        <v>110</v>
      </c>
      <c r="D12" s="16">
        <f t="shared" si="0"/>
        <v>5.73</v>
      </c>
      <c r="E12" s="16">
        <f>0.87+4.86</f>
        <v>5.73</v>
      </c>
      <c r="F12" s="16">
        <v>0</v>
      </c>
    </row>
    <row r="13" spans="1:6" s="2" customFormat="1" ht="15" customHeight="1" x14ac:dyDescent="0.15">
      <c r="A13" s="11">
        <f t="shared" si="1"/>
        <v>13</v>
      </c>
      <c r="B13" s="12" t="s">
        <v>111</v>
      </c>
      <c r="C13" s="12" t="s">
        <v>112</v>
      </c>
      <c r="D13" s="16">
        <f t="shared" si="0"/>
        <v>64.17</v>
      </c>
      <c r="E13" s="16">
        <f>9.35+35.73+19.09</f>
        <v>64.17</v>
      </c>
      <c r="F13" s="16">
        <v>0</v>
      </c>
    </row>
    <row r="14" spans="1:6" s="2" customFormat="1" ht="15" customHeight="1" x14ac:dyDescent="0.15">
      <c r="A14" s="11">
        <f t="shared" si="1"/>
        <v>14</v>
      </c>
      <c r="B14" s="12" t="s">
        <v>113</v>
      </c>
      <c r="C14" s="12" t="s">
        <v>114</v>
      </c>
      <c r="D14" s="16">
        <f t="shared" si="0"/>
        <v>32.090000000000003</v>
      </c>
      <c r="E14" s="16">
        <f>22.54+9.55</f>
        <v>32.090000000000003</v>
      </c>
      <c r="F14" s="16">
        <v>0</v>
      </c>
    </row>
    <row r="15" spans="1:6" s="2" customFormat="1" ht="11.25" x14ac:dyDescent="0.15">
      <c r="A15" s="11">
        <f t="shared" si="1"/>
        <v>15</v>
      </c>
      <c r="B15" s="12" t="s">
        <v>121</v>
      </c>
      <c r="C15" s="17" t="s">
        <v>122</v>
      </c>
      <c r="D15" s="16">
        <f t="shared" si="0"/>
        <v>50.5</v>
      </c>
      <c r="E15" s="16">
        <v>0</v>
      </c>
      <c r="F15" s="16">
        <f>0.6+30+19.9</f>
        <v>50.5</v>
      </c>
    </row>
    <row r="16" spans="1:6" s="2" customFormat="1" ht="15" customHeight="1" x14ac:dyDescent="0.15">
      <c r="A16" s="11">
        <f t="shared" ref="A16:A25" si="2">ROW()</f>
        <v>16</v>
      </c>
      <c r="B16" s="12" t="s">
        <v>123</v>
      </c>
      <c r="C16" s="12" t="s">
        <v>124</v>
      </c>
      <c r="D16" s="16">
        <f t="shared" ref="D16:D47" si="3">E16+F16</f>
        <v>61.09</v>
      </c>
      <c r="E16" s="16">
        <f>E17</f>
        <v>61.09</v>
      </c>
      <c r="F16" s="16">
        <v>0</v>
      </c>
    </row>
    <row r="17" spans="1:9" ht="15" customHeight="1" x14ac:dyDescent="0.15">
      <c r="A17" s="11">
        <f t="shared" si="2"/>
        <v>17</v>
      </c>
      <c r="B17" s="12" t="s">
        <v>125</v>
      </c>
      <c r="C17" s="12" t="s">
        <v>126</v>
      </c>
      <c r="D17" s="16">
        <f t="shared" si="3"/>
        <v>61.09</v>
      </c>
      <c r="E17" s="16">
        <f>E18+E19</f>
        <v>61.09</v>
      </c>
      <c r="F17" s="16">
        <v>0</v>
      </c>
      <c r="I17" s="2"/>
    </row>
    <row r="18" spans="1:9" ht="15" customHeight="1" x14ac:dyDescent="0.15">
      <c r="A18" s="11">
        <f t="shared" si="2"/>
        <v>18</v>
      </c>
      <c r="B18" s="12" t="s">
        <v>127</v>
      </c>
      <c r="C18" s="12" t="s">
        <v>128</v>
      </c>
      <c r="D18" s="16">
        <f t="shared" si="3"/>
        <v>8.76</v>
      </c>
      <c r="E18" s="16">
        <v>8.76</v>
      </c>
      <c r="F18" s="16">
        <v>0</v>
      </c>
      <c r="I18" s="2"/>
    </row>
    <row r="19" spans="1:9" ht="15" customHeight="1" x14ac:dyDescent="0.15">
      <c r="A19" s="11">
        <f t="shared" si="2"/>
        <v>19</v>
      </c>
      <c r="B19" s="12" t="s">
        <v>129</v>
      </c>
      <c r="C19" s="12" t="s">
        <v>130</v>
      </c>
      <c r="D19" s="16">
        <f t="shared" si="3"/>
        <v>52.33</v>
      </c>
      <c r="E19" s="16">
        <f>33.49+17.89+0.95</f>
        <v>52.33</v>
      </c>
      <c r="F19" s="16">
        <v>0</v>
      </c>
      <c r="I19" s="2"/>
    </row>
    <row r="20" spans="1:9" ht="15" customHeight="1" x14ac:dyDescent="0.15">
      <c r="A20" s="11">
        <f t="shared" si="2"/>
        <v>20</v>
      </c>
      <c r="B20" s="12" t="s">
        <v>131</v>
      </c>
      <c r="C20" s="12" t="s">
        <v>132</v>
      </c>
      <c r="D20" s="16">
        <f t="shared" si="3"/>
        <v>2203.6999999999998</v>
      </c>
      <c r="E20" s="16">
        <f>E21</f>
        <v>0</v>
      </c>
      <c r="F20" s="16">
        <f>F21</f>
        <v>2203.6999999999998</v>
      </c>
      <c r="I20" s="2"/>
    </row>
    <row r="21" spans="1:9" ht="15" customHeight="1" x14ac:dyDescent="0.15">
      <c r="A21" s="11">
        <f t="shared" si="2"/>
        <v>21</v>
      </c>
      <c r="B21" s="12" t="s">
        <v>133</v>
      </c>
      <c r="C21" s="12" t="s">
        <v>134</v>
      </c>
      <c r="D21" s="16">
        <f t="shared" si="3"/>
        <v>2203.6999999999998</v>
      </c>
      <c r="E21" s="16">
        <f>E22</f>
        <v>0</v>
      </c>
      <c r="F21" s="16">
        <f>F22</f>
        <v>2203.6999999999998</v>
      </c>
      <c r="I21" s="2"/>
    </row>
    <row r="22" spans="1:9" ht="15" customHeight="1" x14ac:dyDescent="0.15">
      <c r="A22" s="11">
        <f t="shared" si="2"/>
        <v>22</v>
      </c>
      <c r="B22" s="12" t="s">
        <v>135</v>
      </c>
      <c r="C22" s="12" t="s">
        <v>136</v>
      </c>
      <c r="D22" s="16">
        <f t="shared" si="3"/>
        <v>2203.6999999999998</v>
      </c>
      <c r="E22" s="16">
        <v>0</v>
      </c>
      <c r="F22" s="16">
        <v>2203.6999999999998</v>
      </c>
      <c r="I22" s="2"/>
    </row>
    <row r="23" spans="1:9" ht="15" customHeight="1" x14ac:dyDescent="0.15">
      <c r="A23" s="11">
        <f t="shared" si="2"/>
        <v>23</v>
      </c>
      <c r="B23" s="12" t="s">
        <v>137</v>
      </c>
      <c r="C23" s="12" t="s">
        <v>138</v>
      </c>
      <c r="D23" s="16">
        <f t="shared" si="3"/>
        <v>4980.5200000000004</v>
      </c>
      <c r="E23" s="16">
        <f>E24+E29+E31+E33+E35</f>
        <v>483.62</v>
      </c>
      <c r="F23" s="16">
        <f>F24+F29+F31+F33+F35</f>
        <v>4496.8999999999996</v>
      </c>
      <c r="I23" s="2"/>
    </row>
    <row r="24" spans="1:9" ht="15" customHeight="1" x14ac:dyDescent="0.15">
      <c r="A24" s="11">
        <f t="shared" si="2"/>
        <v>24</v>
      </c>
      <c r="B24" s="12" t="s">
        <v>139</v>
      </c>
      <c r="C24" s="12" t="s">
        <v>140</v>
      </c>
      <c r="D24" s="16">
        <f t="shared" si="3"/>
        <v>2284.02</v>
      </c>
      <c r="E24" s="16">
        <f>E25+E26+E27+E28</f>
        <v>483.62</v>
      </c>
      <c r="F24" s="16">
        <f>F25+F26+F27+F28</f>
        <v>1800.4</v>
      </c>
      <c r="I24" s="2"/>
    </row>
    <row r="25" spans="1:9" ht="15" customHeight="1" x14ac:dyDescent="0.15">
      <c r="A25" s="11">
        <f t="shared" si="2"/>
        <v>25</v>
      </c>
      <c r="B25" s="12" t="s">
        <v>141</v>
      </c>
      <c r="C25" s="12" t="s">
        <v>142</v>
      </c>
      <c r="D25" s="16">
        <f t="shared" si="3"/>
        <v>483.62</v>
      </c>
      <c r="E25" s="16">
        <f>34.67+135.13+149.54+2.68+150.99+0.15+0.1+0.35+0.56+0.43+1.57+1.34+4.23+1.82+0.06</f>
        <v>483.62</v>
      </c>
      <c r="F25" s="16">
        <v>0</v>
      </c>
    </row>
    <row r="26" spans="1:9" ht="15" customHeight="1" x14ac:dyDescent="0.15">
      <c r="A26" s="11">
        <f t="shared" ref="A26:A31" si="4">ROW()</f>
        <v>26</v>
      </c>
      <c r="B26" s="12" t="s">
        <v>143</v>
      </c>
      <c r="C26" s="12" t="s">
        <v>104</v>
      </c>
      <c r="D26" s="16">
        <f t="shared" si="3"/>
        <v>95.7</v>
      </c>
      <c r="E26" s="16">
        <v>0</v>
      </c>
      <c r="F26" s="16">
        <v>95.7</v>
      </c>
    </row>
    <row r="27" spans="1:9" ht="15" customHeight="1" x14ac:dyDescent="0.15">
      <c r="A27" s="11">
        <f t="shared" si="4"/>
        <v>27</v>
      </c>
      <c r="B27" s="12" t="s">
        <v>144</v>
      </c>
      <c r="C27" s="12" t="s">
        <v>145</v>
      </c>
      <c r="D27" s="16">
        <f t="shared" si="3"/>
        <v>3.5</v>
      </c>
      <c r="E27" s="16">
        <v>0</v>
      </c>
      <c r="F27" s="16">
        <v>3.5</v>
      </c>
    </row>
    <row r="28" spans="1:9" ht="15" customHeight="1" x14ac:dyDescent="0.15">
      <c r="A28" s="11">
        <f t="shared" si="4"/>
        <v>28</v>
      </c>
      <c r="B28" s="12" t="s">
        <v>146</v>
      </c>
      <c r="C28" s="12" t="s">
        <v>147</v>
      </c>
      <c r="D28" s="16">
        <f t="shared" si="3"/>
        <v>1701.2</v>
      </c>
      <c r="E28" s="16">
        <v>0</v>
      </c>
      <c r="F28" s="16">
        <f>897.5+718.7+85</f>
        <v>1701.2</v>
      </c>
    </row>
    <row r="29" spans="1:9" ht="15" customHeight="1" x14ac:dyDescent="0.15">
      <c r="A29" s="11">
        <f t="shared" si="4"/>
        <v>29</v>
      </c>
      <c r="B29" s="12" t="s">
        <v>148</v>
      </c>
      <c r="C29" s="12" t="s">
        <v>149</v>
      </c>
      <c r="D29" s="16">
        <f t="shared" si="3"/>
        <v>0</v>
      </c>
      <c r="E29" s="16">
        <f>E30</f>
        <v>0</v>
      </c>
      <c r="F29" s="16">
        <v>0</v>
      </c>
    </row>
    <row r="30" spans="1:9" ht="15" customHeight="1" x14ac:dyDescent="0.15">
      <c r="A30" s="11">
        <f t="shared" si="4"/>
        <v>30</v>
      </c>
      <c r="B30" s="12" t="s">
        <v>150</v>
      </c>
      <c r="C30" s="12" t="s">
        <v>151</v>
      </c>
      <c r="D30" s="16">
        <f t="shared" si="3"/>
        <v>0</v>
      </c>
      <c r="E30" s="16">
        <v>0</v>
      </c>
      <c r="F30" s="16">
        <v>0</v>
      </c>
    </row>
    <row r="31" spans="1:9" ht="15" customHeight="1" x14ac:dyDescent="0.15">
      <c r="A31" s="11">
        <f t="shared" si="4"/>
        <v>31</v>
      </c>
      <c r="B31" s="12" t="s">
        <v>152</v>
      </c>
      <c r="C31" s="12" t="s">
        <v>153</v>
      </c>
      <c r="D31" s="16">
        <f t="shared" si="3"/>
        <v>2550</v>
      </c>
      <c r="E31" s="16">
        <v>0</v>
      </c>
      <c r="F31" s="16">
        <v>2550</v>
      </c>
    </row>
    <row r="32" spans="1:9" ht="15" customHeight="1" x14ac:dyDescent="0.15">
      <c r="A32" s="11">
        <f t="shared" ref="A32:A41" si="5">ROW()</f>
        <v>32</v>
      </c>
      <c r="B32" s="12" t="s">
        <v>154</v>
      </c>
      <c r="C32" s="12" t="s">
        <v>153</v>
      </c>
      <c r="D32" s="16">
        <f t="shared" si="3"/>
        <v>2550</v>
      </c>
      <c r="E32" s="16">
        <v>0</v>
      </c>
      <c r="F32" s="16">
        <v>2550</v>
      </c>
    </row>
    <row r="33" spans="1:6" ht="15" customHeight="1" x14ac:dyDescent="0.15">
      <c r="A33" s="11">
        <f t="shared" si="5"/>
        <v>33</v>
      </c>
      <c r="B33" s="12" t="s">
        <v>155</v>
      </c>
      <c r="C33" s="12" t="s">
        <v>156</v>
      </c>
      <c r="D33" s="16">
        <f t="shared" si="3"/>
        <v>10</v>
      </c>
      <c r="E33" s="16">
        <v>0</v>
      </c>
      <c r="F33" s="16">
        <v>10</v>
      </c>
    </row>
    <row r="34" spans="1:6" ht="15" customHeight="1" x14ac:dyDescent="0.15">
      <c r="A34" s="11">
        <f t="shared" si="5"/>
        <v>34</v>
      </c>
      <c r="B34" s="12" t="s">
        <v>157</v>
      </c>
      <c r="C34" s="12" t="s">
        <v>156</v>
      </c>
      <c r="D34" s="16">
        <f t="shared" si="3"/>
        <v>10</v>
      </c>
      <c r="E34" s="16">
        <v>0</v>
      </c>
      <c r="F34" s="16">
        <v>10</v>
      </c>
    </row>
    <row r="35" spans="1:6" ht="15" customHeight="1" x14ac:dyDescent="0.15">
      <c r="A35" s="11">
        <f t="shared" si="5"/>
        <v>35</v>
      </c>
      <c r="B35" s="12" t="s">
        <v>174</v>
      </c>
      <c r="C35" s="18" t="s">
        <v>175</v>
      </c>
      <c r="D35" s="16">
        <f t="shared" si="3"/>
        <v>136.5</v>
      </c>
      <c r="E35" s="16">
        <f>E36</f>
        <v>0</v>
      </c>
      <c r="F35" s="19">
        <v>136.5</v>
      </c>
    </row>
    <row r="36" spans="1:6" ht="15" customHeight="1" x14ac:dyDescent="0.15">
      <c r="A36" s="11">
        <f t="shared" si="5"/>
        <v>36</v>
      </c>
      <c r="B36" s="12" t="s">
        <v>176</v>
      </c>
      <c r="C36" s="18" t="s">
        <v>175</v>
      </c>
      <c r="D36" s="16">
        <f t="shared" si="3"/>
        <v>136.5</v>
      </c>
      <c r="E36" s="16">
        <f>E37</f>
        <v>0</v>
      </c>
      <c r="F36" s="19">
        <v>136.5</v>
      </c>
    </row>
    <row r="37" spans="1:6" ht="15" customHeight="1" x14ac:dyDescent="0.15">
      <c r="A37" s="11">
        <f t="shared" si="5"/>
        <v>37</v>
      </c>
      <c r="B37" s="12" t="s">
        <v>177</v>
      </c>
      <c r="C37" s="12" t="s">
        <v>178</v>
      </c>
      <c r="D37" s="16">
        <f t="shared" si="3"/>
        <v>50</v>
      </c>
      <c r="E37" s="16">
        <f>E38</f>
        <v>0</v>
      </c>
      <c r="F37" s="16">
        <f>F38</f>
        <v>50</v>
      </c>
    </row>
    <row r="38" spans="1:6" ht="15" customHeight="1" x14ac:dyDescent="0.15">
      <c r="A38" s="11">
        <f t="shared" si="5"/>
        <v>38</v>
      </c>
      <c r="B38" s="12" t="s">
        <v>179</v>
      </c>
      <c r="C38" s="12" t="s">
        <v>180</v>
      </c>
      <c r="D38" s="16">
        <f t="shared" si="3"/>
        <v>50</v>
      </c>
      <c r="E38" s="16">
        <f>E40</f>
        <v>0</v>
      </c>
      <c r="F38" s="16">
        <f>F39+F40</f>
        <v>50</v>
      </c>
    </row>
    <row r="39" spans="1:6" ht="15" customHeight="1" x14ac:dyDescent="0.15">
      <c r="A39" s="11">
        <f t="shared" si="5"/>
        <v>39</v>
      </c>
      <c r="B39" s="12" t="s">
        <v>181</v>
      </c>
      <c r="C39" s="12" t="s">
        <v>182</v>
      </c>
      <c r="D39" s="16">
        <f t="shared" si="3"/>
        <v>20</v>
      </c>
      <c r="E39" s="16">
        <v>0</v>
      </c>
      <c r="F39" s="16">
        <v>20</v>
      </c>
    </row>
    <row r="40" spans="1:6" ht="15" customHeight="1" x14ac:dyDescent="0.15">
      <c r="A40" s="11">
        <f t="shared" si="5"/>
        <v>40</v>
      </c>
      <c r="B40" s="12" t="s">
        <v>183</v>
      </c>
      <c r="C40" s="12" t="s">
        <v>184</v>
      </c>
      <c r="D40" s="16">
        <f t="shared" si="3"/>
        <v>30</v>
      </c>
      <c r="E40" s="16">
        <v>0</v>
      </c>
      <c r="F40" s="16">
        <v>30</v>
      </c>
    </row>
    <row r="41" spans="1:6" ht="15" customHeight="1" x14ac:dyDescent="0.15">
      <c r="A41" s="11">
        <f t="shared" si="5"/>
        <v>41</v>
      </c>
      <c r="B41" s="12" t="s">
        <v>185</v>
      </c>
      <c r="C41" s="12" t="s">
        <v>186</v>
      </c>
      <c r="D41" s="16">
        <f t="shared" si="3"/>
        <v>188.47</v>
      </c>
      <c r="E41" s="16">
        <f>E42</f>
        <v>188.47</v>
      </c>
      <c r="F41" s="16">
        <v>0</v>
      </c>
    </row>
    <row r="42" spans="1:6" ht="15" customHeight="1" x14ac:dyDescent="0.15">
      <c r="A42" s="11">
        <f t="shared" ref="A42:A47" si="6">ROW()</f>
        <v>42</v>
      </c>
      <c r="B42" s="12" t="s">
        <v>187</v>
      </c>
      <c r="C42" s="12" t="s">
        <v>188</v>
      </c>
      <c r="D42" s="16">
        <f t="shared" si="3"/>
        <v>188.47</v>
      </c>
      <c r="E42" s="16">
        <f>E43+E44</f>
        <v>188.47</v>
      </c>
      <c r="F42" s="16">
        <v>0</v>
      </c>
    </row>
    <row r="43" spans="1:6" ht="15" customHeight="1" x14ac:dyDescent="0.15">
      <c r="A43" s="11">
        <f t="shared" si="6"/>
        <v>43</v>
      </c>
      <c r="B43" s="12" t="s">
        <v>189</v>
      </c>
      <c r="C43" s="12" t="s">
        <v>190</v>
      </c>
      <c r="D43" s="16">
        <f t="shared" si="3"/>
        <v>0</v>
      </c>
      <c r="E43" s="16">
        <v>0</v>
      </c>
      <c r="F43" s="16">
        <v>0</v>
      </c>
    </row>
    <row r="44" spans="1:6" ht="15" customHeight="1" x14ac:dyDescent="0.15">
      <c r="A44" s="11">
        <f t="shared" si="6"/>
        <v>44</v>
      </c>
      <c r="B44" s="12" t="s">
        <v>191</v>
      </c>
      <c r="C44" s="12" t="s">
        <v>213</v>
      </c>
      <c r="D44" s="16">
        <f t="shared" si="3"/>
        <v>188.47</v>
      </c>
      <c r="E44" s="16">
        <f>4.95+57.67+54.24+69.48+0.3+0.22+0.84+0.72+0.05</f>
        <v>188.47</v>
      </c>
      <c r="F44" s="16">
        <v>0</v>
      </c>
    </row>
    <row r="45" spans="1:6" ht="15" customHeight="1" x14ac:dyDescent="0.15">
      <c r="A45" s="11">
        <f t="shared" si="6"/>
        <v>45</v>
      </c>
      <c r="B45" s="12" t="s">
        <v>193</v>
      </c>
      <c r="C45" s="12" t="s">
        <v>194</v>
      </c>
      <c r="D45" s="16">
        <f t="shared" si="3"/>
        <v>48.12</v>
      </c>
      <c r="E45" s="16">
        <f>E46</f>
        <v>48.12</v>
      </c>
      <c r="F45" s="16">
        <v>0</v>
      </c>
    </row>
    <row r="46" spans="1:6" ht="15" customHeight="1" x14ac:dyDescent="0.15">
      <c r="A46" s="11">
        <f t="shared" si="6"/>
        <v>46</v>
      </c>
      <c r="B46" s="12" t="s">
        <v>195</v>
      </c>
      <c r="C46" s="12" t="s">
        <v>196</v>
      </c>
      <c r="D46" s="16">
        <f t="shared" si="3"/>
        <v>48.12</v>
      </c>
      <c r="E46" s="16">
        <f>E47</f>
        <v>48.12</v>
      </c>
      <c r="F46" s="16">
        <v>0</v>
      </c>
    </row>
    <row r="47" spans="1:6" ht="15" customHeight="1" x14ac:dyDescent="0.15">
      <c r="A47" s="11">
        <f t="shared" si="6"/>
        <v>47</v>
      </c>
      <c r="B47" s="12" t="s">
        <v>197</v>
      </c>
      <c r="C47" s="12" t="s">
        <v>198</v>
      </c>
      <c r="D47" s="16">
        <f t="shared" si="3"/>
        <v>48.12</v>
      </c>
      <c r="E47" s="16">
        <f>33.8+14.32</f>
        <v>48.12</v>
      </c>
      <c r="F47" s="16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0.35416666666666702" bottom="0.23611111111111099" header="0.23611111111111099" footer="0.156944444444444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zoomScale="130" zoomScaleNormal="130" workbookViewId="0">
      <selection activeCell="I20" sqref="I20"/>
    </sheetView>
  </sheetViews>
  <sheetFormatPr defaultColWidth="7" defaultRowHeight="15" customHeight="1" x14ac:dyDescent="0.15"/>
  <cols>
    <col min="1" max="1" width="6.25" style="3" customWidth="1"/>
    <col min="2" max="2" width="14.375" style="4" customWidth="1"/>
    <col min="3" max="3" width="25.375" style="4" customWidth="1"/>
    <col min="4" max="4" width="5.875" style="5" customWidth="1"/>
    <col min="5" max="5" width="12.5" style="5" customWidth="1"/>
    <col min="6" max="6" width="15.875" style="5" customWidth="1"/>
    <col min="7" max="256" width="7.5" style="2" customWidth="1"/>
    <col min="257" max="16384" width="7" style="2"/>
  </cols>
  <sheetData>
    <row r="1" spans="1:6" s="1" customFormat="1" ht="37.5" customHeight="1" x14ac:dyDescent="0.15">
      <c r="A1" s="26" t="s">
        <v>12</v>
      </c>
      <c r="B1" s="27"/>
      <c r="C1" s="27"/>
      <c r="D1" s="27"/>
      <c r="E1" s="28"/>
      <c r="F1" s="27"/>
    </row>
    <row r="2" spans="1:6" s="1" customFormat="1" ht="15" customHeight="1" x14ac:dyDescent="0.15">
      <c r="A2" s="40" t="s">
        <v>19</v>
      </c>
      <c r="B2" s="41"/>
      <c r="C2" s="42"/>
      <c r="D2" s="41"/>
      <c r="E2" s="43" t="s">
        <v>20</v>
      </c>
      <c r="F2" s="43" t="s">
        <v>21</v>
      </c>
    </row>
    <row r="3" spans="1:6" s="1" customFormat="1" ht="15" customHeight="1" x14ac:dyDescent="0.15">
      <c r="A3" s="29" t="s">
        <v>22</v>
      </c>
      <c r="B3" s="29" t="s">
        <v>80</v>
      </c>
      <c r="C3" s="29"/>
      <c r="D3" s="29" t="s">
        <v>200</v>
      </c>
      <c r="E3" s="29"/>
      <c r="F3" s="29"/>
    </row>
    <row r="4" spans="1:6" s="1" customFormat="1" ht="15" customHeight="1" x14ac:dyDescent="0.15">
      <c r="A4" s="29"/>
      <c r="B4" s="10" t="s">
        <v>214</v>
      </c>
      <c r="C4" s="10" t="s">
        <v>89</v>
      </c>
      <c r="D4" s="10" t="s">
        <v>98</v>
      </c>
      <c r="E4" s="10" t="s">
        <v>215</v>
      </c>
      <c r="F4" s="10" t="s">
        <v>216</v>
      </c>
    </row>
    <row r="5" spans="1:6" s="1" customFormat="1" ht="15" customHeight="1" x14ac:dyDescent="0.15">
      <c r="A5" s="10" t="s">
        <v>27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92</v>
      </c>
    </row>
    <row r="6" spans="1:6" ht="15" customHeight="1" x14ac:dyDescent="0.15">
      <c r="A6" s="11">
        <f t="shared" ref="A6:A33" si="0">ROW()</f>
        <v>6</v>
      </c>
      <c r="B6" s="12" t="s">
        <v>54</v>
      </c>
      <c r="C6" s="12" t="s">
        <v>98</v>
      </c>
      <c r="D6" s="16">
        <f>E6+F6</f>
        <v>883.29</v>
      </c>
      <c r="E6" s="16">
        <f>E7+E18+E30</f>
        <v>843.67</v>
      </c>
      <c r="F6" s="16">
        <f>F7+F18+F30</f>
        <v>39.619999999999997</v>
      </c>
    </row>
    <row r="7" spans="1:6" ht="15" customHeight="1" x14ac:dyDescent="0.15">
      <c r="A7" s="11">
        <f t="shared" si="0"/>
        <v>7</v>
      </c>
      <c r="B7" s="12" t="s">
        <v>217</v>
      </c>
      <c r="C7" s="12" t="s">
        <v>218</v>
      </c>
      <c r="D7" s="16">
        <f t="shared" ref="D7:D33" si="1">E7+F7</f>
        <v>836.88</v>
      </c>
      <c r="E7" s="16">
        <v>836.88</v>
      </c>
      <c r="F7" s="16">
        <v>0</v>
      </c>
    </row>
    <row r="8" spans="1:6" ht="15" customHeight="1" x14ac:dyDescent="0.15">
      <c r="A8" s="11">
        <f t="shared" si="0"/>
        <v>8</v>
      </c>
      <c r="B8" s="12" t="s">
        <v>219</v>
      </c>
      <c r="C8" s="12" t="s">
        <v>220</v>
      </c>
      <c r="D8" s="16">
        <f t="shared" si="1"/>
        <v>192.8</v>
      </c>
      <c r="E8" s="16">
        <f>135.13+57.67</f>
        <v>192.8</v>
      </c>
      <c r="F8" s="16">
        <v>0</v>
      </c>
    </row>
    <row r="9" spans="1:6" ht="15" customHeight="1" x14ac:dyDescent="0.15">
      <c r="A9" s="11">
        <f t="shared" si="0"/>
        <v>9</v>
      </c>
      <c r="B9" s="12" t="s">
        <v>221</v>
      </c>
      <c r="C9" s="12" t="s">
        <v>222</v>
      </c>
      <c r="D9" s="16">
        <f t="shared" si="1"/>
        <v>203.78</v>
      </c>
      <c r="E9" s="16">
        <f>149.54+54.24</f>
        <v>203.78</v>
      </c>
      <c r="F9" s="16">
        <v>0</v>
      </c>
    </row>
    <row r="10" spans="1:6" ht="15" customHeight="1" x14ac:dyDescent="0.15">
      <c r="A10" s="11">
        <f t="shared" si="0"/>
        <v>10</v>
      </c>
      <c r="B10" s="12" t="s">
        <v>223</v>
      </c>
      <c r="C10" s="12" t="s">
        <v>224</v>
      </c>
      <c r="D10" s="16">
        <f t="shared" si="1"/>
        <v>2.68</v>
      </c>
      <c r="E10" s="16">
        <v>2.68</v>
      </c>
      <c r="F10" s="16">
        <v>0</v>
      </c>
    </row>
    <row r="11" spans="1:6" ht="15" customHeight="1" x14ac:dyDescent="0.15">
      <c r="A11" s="11">
        <f t="shared" si="0"/>
        <v>11</v>
      </c>
      <c r="B11" s="12" t="s">
        <v>225</v>
      </c>
      <c r="C11" s="12" t="s">
        <v>226</v>
      </c>
      <c r="D11" s="16">
        <f t="shared" si="1"/>
        <v>220.47</v>
      </c>
      <c r="E11" s="16">
        <f>150.99+69.48</f>
        <v>220.47</v>
      </c>
      <c r="F11" s="16">
        <v>0</v>
      </c>
    </row>
    <row r="12" spans="1:6" ht="15" customHeight="1" x14ac:dyDescent="0.15">
      <c r="A12" s="11">
        <f t="shared" si="0"/>
        <v>12</v>
      </c>
      <c r="B12" s="12" t="s">
        <v>227</v>
      </c>
      <c r="C12" s="12" t="s">
        <v>228</v>
      </c>
      <c r="D12" s="16">
        <f t="shared" si="1"/>
        <v>64.17</v>
      </c>
      <c r="E12" s="16">
        <f>9.35+35.73+19.09</f>
        <v>64.17</v>
      </c>
      <c r="F12" s="16">
        <v>0</v>
      </c>
    </row>
    <row r="13" spans="1:6" ht="15" customHeight="1" x14ac:dyDescent="0.15">
      <c r="A13" s="11">
        <f t="shared" si="0"/>
        <v>13</v>
      </c>
      <c r="B13" s="12" t="s">
        <v>229</v>
      </c>
      <c r="C13" s="12" t="s">
        <v>230</v>
      </c>
      <c r="D13" s="16">
        <f t="shared" si="1"/>
        <v>32.090000000000003</v>
      </c>
      <c r="E13" s="16">
        <f>22.54+9.55</f>
        <v>32.090000000000003</v>
      </c>
      <c r="F13" s="16">
        <v>0</v>
      </c>
    </row>
    <row r="14" spans="1:6" ht="15" customHeight="1" x14ac:dyDescent="0.15">
      <c r="A14" s="11">
        <f t="shared" si="0"/>
        <v>14</v>
      </c>
      <c r="B14" s="12" t="s">
        <v>231</v>
      </c>
      <c r="C14" s="12" t="s">
        <v>232</v>
      </c>
      <c r="D14" s="16">
        <f t="shared" si="1"/>
        <v>60.14</v>
      </c>
      <c r="E14" s="16">
        <f>33.49+17.89+8.76</f>
        <v>60.14</v>
      </c>
      <c r="F14" s="16">
        <v>0</v>
      </c>
    </row>
    <row r="15" spans="1:6" ht="15" customHeight="1" x14ac:dyDescent="0.15">
      <c r="A15" s="11">
        <f t="shared" si="0"/>
        <v>15</v>
      </c>
      <c r="B15" s="12" t="s">
        <v>233</v>
      </c>
      <c r="C15" s="12" t="s">
        <v>234</v>
      </c>
      <c r="D15" s="16">
        <f t="shared" si="1"/>
        <v>6.58</v>
      </c>
      <c r="E15" s="16">
        <f>0.15+0.1+0.35+0.56+0.43+1.57+1.34+0.3+0.22+0.84+0.72</f>
        <v>6.58</v>
      </c>
      <c r="F15" s="16">
        <v>0</v>
      </c>
    </row>
    <row r="16" spans="1:6" ht="15" customHeight="1" x14ac:dyDescent="0.15">
      <c r="A16" s="11">
        <f t="shared" si="0"/>
        <v>16</v>
      </c>
      <c r="B16" s="12" t="s">
        <v>235</v>
      </c>
      <c r="C16" s="12" t="s">
        <v>198</v>
      </c>
      <c r="D16" s="16">
        <f t="shared" si="1"/>
        <v>48.12</v>
      </c>
      <c r="E16" s="16">
        <f>33.8+14.32</f>
        <v>48.12</v>
      </c>
      <c r="F16" s="16">
        <v>0</v>
      </c>
    </row>
    <row r="17" spans="1:6" ht="15" customHeight="1" x14ac:dyDescent="0.15">
      <c r="A17" s="11">
        <f t="shared" si="0"/>
        <v>17</v>
      </c>
      <c r="B17" s="12" t="s">
        <v>236</v>
      </c>
      <c r="C17" s="12" t="s">
        <v>237</v>
      </c>
      <c r="D17" s="16">
        <f t="shared" si="1"/>
        <v>6.05</v>
      </c>
      <c r="E17" s="16">
        <f>4.23+1.82</f>
        <v>6.05</v>
      </c>
      <c r="F17" s="16">
        <v>0</v>
      </c>
    </row>
    <row r="18" spans="1:6" ht="15" customHeight="1" x14ac:dyDescent="0.15">
      <c r="A18" s="11">
        <f t="shared" si="0"/>
        <v>18</v>
      </c>
      <c r="B18" s="12" t="s">
        <v>238</v>
      </c>
      <c r="C18" s="12" t="s">
        <v>239</v>
      </c>
      <c r="D18" s="16">
        <f t="shared" si="1"/>
        <v>39.619999999999997</v>
      </c>
      <c r="E18" s="16">
        <v>0</v>
      </c>
      <c r="F18" s="16">
        <f>34.67+4.95</f>
        <v>39.619999999999997</v>
      </c>
    </row>
    <row r="19" spans="1:6" ht="15" customHeight="1" x14ac:dyDescent="0.15">
      <c r="A19" s="11">
        <f t="shared" si="0"/>
        <v>19</v>
      </c>
      <c r="B19" s="12" t="s">
        <v>240</v>
      </c>
      <c r="C19" s="12" t="s">
        <v>241</v>
      </c>
      <c r="D19" s="16">
        <f t="shared" si="1"/>
        <v>8.6999999999999993</v>
      </c>
      <c r="E19" s="16">
        <v>0</v>
      </c>
      <c r="F19" s="16">
        <f>6.3+2.4</f>
        <v>8.6999999999999993</v>
      </c>
    </row>
    <row r="20" spans="1:6" ht="15" customHeight="1" x14ac:dyDescent="0.15">
      <c r="A20" s="11">
        <f t="shared" si="0"/>
        <v>20</v>
      </c>
      <c r="B20" s="12" t="s">
        <v>242</v>
      </c>
      <c r="C20" s="12" t="s">
        <v>243</v>
      </c>
      <c r="D20" s="16">
        <f t="shared" si="1"/>
        <v>3.8</v>
      </c>
      <c r="E20" s="16">
        <v>0</v>
      </c>
      <c r="F20" s="16">
        <v>3.8</v>
      </c>
    </row>
    <row r="21" spans="1:6" ht="15" customHeight="1" x14ac:dyDescent="0.15">
      <c r="A21" s="11">
        <f t="shared" si="0"/>
        <v>21</v>
      </c>
      <c r="B21" s="12" t="s">
        <v>244</v>
      </c>
      <c r="C21" s="12" t="s">
        <v>245</v>
      </c>
      <c r="D21" s="16">
        <f t="shared" si="1"/>
        <v>3.8</v>
      </c>
      <c r="E21" s="16">
        <v>0</v>
      </c>
      <c r="F21" s="16">
        <v>3.8</v>
      </c>
    </row>
    <row r="22" spans="1:6" ht="15" customHeight="1" x14ac:dyDescent="0.15">
      <c r="A22" s="11">
        <f t="shared" si="0"/>
        <v>22</v>
      </c>
      <c r="B22" s="12" t="s">
        <v>246</v>
      </c>
      <c r="C22" s="12" t="s">
        <v>247</v>
      </c>
      <c r="D22" s="16">
        <f t="shared" si="1"/>
        <v>0.5</v>
      </c>
      <c r="E22" s="16">
        <v>0</v>
      </c>
      <c r="F22" s="16">
        <v>0.5</v>
      </c>
    </row>
    <row r="23" spans="1:6" ht="15" customHeight="1" x14ac:dyDescent="0.15">
      <c r="A23" s="11">
        <f t="shared" si="0"/>
        <v>23</v>
      </c>
      <c r="B23" s="12" t="s">
        <v>248</v>
      </c>
      <c r="C23" s="12" t="s">
        <v>249</v>
      </c>
      <c r="D23" s="16">
        <f t="shared" si="1"/>
        <v>3.72</v>
      </c>
      <c r="E23" s="16">
        <v>0</v>
      </c>
      <c r="F23" s="16">
        <v>3.72</v>
      </c>
    </row>
    <row r="24" spans="1:6" ht="15" customHeight="1" x14ac:dyDescent="0.15">
      <c r="A24" s="11">
        <f t="shared" si="0"/>
        <v>24</v>
      </c>
      <c r="B24" s="12" t="s">
        <v>250</v>
      </c>
      <c r="C24" s="12" t="s">
        <v>251</v>
      </c>
      <c r="D24" s="16">
        <f t="shared" si="1"/>
        <v>0.5</v>
      </c>
      <c r="E24" s="16">
        <v>0</v>
      </c>
      <c r="F24" s="16">
        <v>0.5</v>
      </c>
    </row>
    <row r="25" spans="1:6" ht="15" customHeight="1" x14ac:dyDescent="0.15">
      <c r="A25" s="11">
        <f t="shared" si="0"/>
        <v>25</v>
      </c>
      <c r="B25" s="12" t="s">
        <v>252</v>
      </c>
      <c r="C25" s="12" t="s">
        <v>253</v>
      </c>
      <c r="D25" s="16">
        <f t="shared" si="1"/>
        <v>1.5</v>
      </c>
      <c r="E25" s="16">
        <v>0</v>
      </c>
      <c r="F25" s="16">
        <v>1.5</v>
      </c>
    </row>
    <row r="26" spans="1:6" ht="15" customHeight="1" x14ac:dyDescent="0.15">
      <c r="A26" s="11">
        <f t="shared" si="0"/>
        <v>26</v>
      </c>
      <c r="B26" s="12" t="s">
        <v>254</v>
      </c>
      <c r="C26" s="12" t="s">
        <v>255</v>
      </c>
      <c r="D26" s="16">
        <f t="shared" si="1"/>
        <v>2.5</v>
      </c>
      <c r="E26" s="16">
        <v>0</v>
      </c>
      <c r="F26" s="16">
        <v>2.5</v>
      </c>
    </row>
    <row r="27" spans="1:6" ht="15" customHeight="1" x14ac:dyDescent="0.15">
      <c r="A27" s="11">
        <f t="shared" si="0"/>
        <v>27</v>
      </c>
      <c r="B27" s="12" t="s">
        <v>256</v>
      </c>
      <c r="C27" s="12" t="s">
        <v>257</v>
      </c>
      <c r="D27" s="16">
        <f t="shared" si="1"/>
        <v>8.02</v>
      </c>
      <c r="E27" s="16">
        <v>0</v>
      </c>
      <c r="F27" s="16">
        <f>5.63+2.39</f>
        <v>8.02</v>
      </c>
    </row>
    <row r="28" spans="1:6" ht="15" customHeight="1" x14ac:dyDescent="0.15">
      <c r="A28" s="11">
        <f t="shared" si="0"/>
        <v>28</v>
      </c>
      <c r="B28" s="12" t="s">
        <v>258</v>
      </c>
      <c r="C28" s="12" t="s">
        <v>259</v>
      </c>
      <c r="D28" s="16">
        <f t="shared" si="1"/>
        <v>6</v>
      </c>
      <c r="E28" s="16">
        <v>0</v>
      </c>
      <c r="F28" s="16">
        <v>6</v>
      </c>
    </row>
    <row r="29" spans="1:6" ht="15" customHeight="1" x14ac:dyDescent="0.15">
      <c r="A29" s="11">
        <f t="shared" si="0"/>
        <v>29</v>
      </c>
      <c r="B29" s="12" t="s">
        <v>260</v>
      </c>
      <c r="C29" s="12" t="s">
        <v>261</v>
      </c>
      <c r="D29" s="16">
        <f t="shared" si="1"/>
        <v>0.57999999999999996</v>
      </c>
      <c r="E29" s="16">
        <v>0</v>
      </c>
      <c r="F29" s="16">
        <f>0.42+0.16</f>
        <v>0.57999999999999996</v>
      </c>
    </row>
    <row r="30" spans="1:6" ht="15" customHeight="1" x14ac:dyDescent="0.15">
      <c r="A30" s="11">
        <f t="shared" si="0"/>
        <v>30</v>
      </c>
      <c r="B30" s="12" t="s">
        <v>262</v>
      </c>
      <c r="C30" s="12" t="s">
        <v>263</v>
      </c>
      <c r="D30" s="16">
        <f t="shared" si="1"/>
        <v>6.79</v>
      </c>
      <c r="E30" s="16">
        <f>E31+E32+E33</f>
        <v>6.79</v>
      </c>
      <c r="F30" s="16">
        <v>0</v>
      </c>
    </row>
    <row r="31" spans="1:6" ht="15" customHeight="1" x14ac:dyDescent="0.15">
      <c r="A31" s="11">
        <f t="shared" si="0"/>
        <v>31</v>
      </c>
      <c r="B31" s="12" t="s">
        <v>264</v>
      </c>
      <c r="C31" s="12" t="s">
        <v>265</v>
      </c>
      <c r="D31" s="16">
        <f t="shared" si="1"/>
        <v>5.73</v>
      </c>
      <c r="E31" s="16">
        <f>0.87+4.86</f>
        <v>5.73</v>
      </c>
      <c r="F31" s="16">
        <v>0</v>
      </c>
    </row>
    <row r="32" spans="1:6" ht="15" customHeight="1" x14ac:dyDescent="0.15">
      <c r="A32" s="11">
        <f t="shared" si="0"/>
        <v>32</v>
      </c>
      <c r="B32" s="12" t="s">
        <v>266</v>
      </c>
      <c r="C32" s="12" t="s">
        <v>267</v>
      </c>
      <c r="D32" s="16">
        <f t="shared" si="1"/>
        <v>0.95</v>
      </c>
      <c r="E32" s="16">
        <v>0.95</v>
      </c>
      <c r="F32" s="16">
        <v>0</v>
      </c>
    </row>
    <row r="33" spans="1:6" ht="15" customHeight="1" x14ac:dyDescent="0.15">
      <c r="A33" s="11">
        <f t="shared" si="0"/>
        <v>33</v>
      </c>
      <c r="B33" s="12" t="s">
        <v>268</v>
      </c>
      <c r="C33" s="12" t="s">
        <v>269</v>
      </c>
      <c r="D33" s="16">
        <f t="shared" si="1"/>
        <v>0.11</v>
      </c>
      <c r="E33" s="16">
        <f>0.06+0.05</f>
        <v>0.11</v>
      </c>
      <c r="F33" s="16">
        <v>0</v>
      </c>
    </row>
  </sheetData>
  <mergeCells count="5">
    <mergeCell ref="A1:F1"/>
    <mergeCell ref="A2:D2"/>
    <mergeCell ref="B3:C3"/>
    <mergeCell ref="D3:F3"/>
    <mergeCell ref="A3:A4"/>
  </mergeCells>
  <phoneticPr fontId="6" type="noConversion"/>
  <pageMargins left="0.75" right="0.75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7"/>
  <sheetViews>
    <sheetView zoomScale="120" zoomScaleNormal="120" workbookViewId="0">
      <selection activeCell="O16" sqref="O16"/>
    </sheetView>
  </sheetViews>
  <sheetFormatPr defaultColWidth="7" defaultRowHeight="15" customHeight="1" x14ac:dyDescent="0.15"/>
  <cols>
    <col min="1" max="1" width="6.25" style="3" customWidth="1"/>
    <col min="2" max="2" width="9.75" style="4" customWidth="1"/>
    <col min="3" max="3" width="28.5" style="4" customWidth="1"/>
    <col min="4" max="4" width="9.625" style="5" customWidth="1"/>
    <col min="5" max="5" width="12.125" style="5" customWidth="1"/>
    <col min="6" max="6" width="15" style="5" customWidth="1"/>
    <col min="7" max="7" width="7.5" style="2" customWidth="1"/>
    <col min="8" max="8" width="8.875" style="2" customWidth="1"/>
    <col min="9" max="9" width="12.875" style="2" customWidth="1"/>
    <col min="10" max="10" width="12.625" style="2" customWidth="1"/>
    <col min="11" max="11" width="8.875" style="2" customWidth="1"/>
    <col min="12" max="256" width="7.5" style="2" customWidth="1"/>
    <col min="257" max="16384" width="7" style="2"/>
  </cols>
  <sheetData>
    <row r="1" spans="1:6" s="1" customFormat="1" ht="37.5" customHeight="1" x14ac:dyDescent="0.15">
      <c r="A1" s="26" t="s">
        <v>270</v>
      </c>
      <c r="B1" s="27"/>
      <c r="C1" s="27"/>
      <c r="D1" s="27"/>
      <c r="E1" s="28"/>
      <c r="F1" s="27"/>
    </row>
    <row r="2" spans="1:6" s="1" customFormat="1" ht="26.1" customHeight="1" x14ac:dyDescent="0.15">
      <c r="A2" s="30" t="s">
        <v>19</v>
      </c>
      <c r="B2" s="27"/>
      <c r="C2" s="28"/>
      <c r="D2" s="27"/>
      <c r="E2" s="6" t="s">
        <v>20</v>
      </c>
      <c r="F2" s="6" t="s">
        <v>21</v>
      </c>
    </row>
    <row r="3" spans="1:6" s="1" customFormat="1" ht="15" customHeight="1" x14ac:dyDescent="0.15">
      <c r="A3" s="29" t="s">
        <v>22</v>
      </c>
      <c r="B3" s="29" t="s">
        <v>80</v>
      </c>
      <c r="C3" s="29"/>
      <c r="D3" s="29" t="s">
        <v>98</v>
      </c>
      <c r="E3" s="29" t="s">
        <v>200</v>
      </c>
      <c r="F3" s="29" t="s">
        <v>201</v>
      </c>
    </row>
    <row r="4" spans="1:6" s="1" customFormat="1" ht="22.5" x14ac:dyDescent="0.15">
      <c r="A4" s="29"/>
      <c r="B4" s="10" t="s">
        <v>88</v>
      </c>
      <c r="C4" s="10" t="s">
        <v>89</v>
      </c>
      <c r="D4" s="29"/>
      <c r="E4" s="29"/>
      <c r="F4" s="29"/>
    </row>
    <row r="5" spans="1:6" s="1" customFormat="1" ht="15" customHeight="1" x14ac:dyDescent="0.15">
      <c r="A5" s="10" t="s">
        <v>27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92</v>
      </c>
    </row>
    <row r="6" spans="1:6" ht="15" customHeight="1" x14ac:dyDescent="0.15">
      <c r="A6" s="11">
        <f t="shared" ref="A6:A11" si="0">ROW()</f>
        <v>6</v>
      </c>
      <c r="B6" s="12" t="s">
        <v>54</v>
      </c>
      <c r="C6" s="12" t="s">
        <v>98</v>
      </c>
      <c r="D6" s="13">
        <f>E6+F6</f>
        <v>160108.82</v>
      </c>
      <c r="E6" s="13">
        <v>0</v>
      </c>
      <c r="F6" s="13">
        <f>F7+F11+F32+F14</f>
        <v>160108.82</v>
      </c>
    </row>
    <row r="7" spans="1:6" ht="15" customHeight="1" x14ac:dyDescent="0.15">
      <c r="A7" s="11">
        <f t="shared" si="0"/>
        <v>7</v>
      </c>
      <c r="B7" s="12" t="s">
        <v>105</v>
      </c>
      <c r="C7" s="12" t="s">
        <v>106</v>
      </c>
      <c r="D7" s="13">
        <f t="shared" ref="D7:D15" si="1">E7+F7</f>
        <v>84.22</v>
      </c>
      <c r="E7" s="13">
        <v>0</v>
      </c>
      <c r="F7" s="13">
        <f>F8</f>
        <v>84.22</v>
      </c>
    </row>
    <row r="8" spans="1:6" ht="15" customHeight="1" x14ac:dyDescent="0.15">
      <c r="A8" s="11">
        <f t="shared" si="0"/>
        <v>8</v>
      </c>
      <c r="B8" s="12" t="s">
        <v>115</v>
      </c>
      <c r="C8" s="12" t="s">
        <v>116</v>
      </c>
      <c r="D8" s="13">
        <f t="shared" si="1"/>
        <v>84.22</v>
      </c>
      <c r="E8" s="13">
        <v>0</v>
      </c>
      <c r="F8" s="13">
        <f>F9+F10</f>
        <v>84.22</v>
      </c>
    </row>
    <row r="9" spans="1:6" ht="15" customHeight="1" x14ac:dyDescent="0.15">
      <c r="A9" s="11">
        <f t="shared" si="0"/>
        <v>9</v>
      </c>
      <c r="B9" s="12" t="s">
        <v>117</v>
      </c>
      <c r="C9" s="12" t="s">
        <v>118</v>
      </c>
      <c r="D9" s="13">
        <f t="shared" si="1"/>
        <v>53.76</v>
      </c>
      <c r="E9" s="13">
        <v>0</v>
      </c>
      <c r="F9" s="13">
        <v>53.76</v>
      </c>
    </row>
    <row r="10" spans="1:6" ht="15" customHeight="1" x14ac:dyDescent="0.15">
      <c r="A10" s="11">
        <f t="shared" si="0"/>
        <v>10</v>
      </c>
      <c r="B10" s="12" t="s">
        <v>119</v>
      </c>
      <c r="C10" s="12" t="s">
        <v>120</v>
      </c>
      <c r="D10" s="13">
        <f t="shared" si="1"/>
        <v>30.46</v>
      </c>
      <c r="E10" s="13">
        <v>0</v>
      </c>
      <c r="F10" s="13">
        <v>30.46</v>
      </c>
    </row>
    <row r="11" spans="1:6" ht="15" customHeight="1" x14ac:dyDescent="0.15">
      <c r="A11" s="11">
        <f t="shared" si="0"/>
        <v>11</v>
      </c>
      <c r="B11" s="12" t="s">
        <v>131</v>
      </c>
      <c r="C11" s="12" t="s">
        <v>132</v>
      </c>
      <c r="D11" s="13">
        <f t="shared" si="1"/>
        <v>0</v>
      </c>
      <c r="E11" s="13">
        <f>E12</f>
        <v>0</v>
      </c>
      <c r="F11" s="13">
        <f>F12</f>
        <v>0</v>
      </c>
    </row>
    <row r="12" spans="1:6" ht="15" customHeight="1" x14ac:dyDescent="0.15">
      <c r="A12" s="11">
        <f t="shared" ref="A12:A21" si="2">ROW()</f>
        <v>12</v>
      </c>
      <c r="B12" s="12" t="s">
        <v>133</v>
      </c>
      <c r="C12" s="12" t="s">
        <v>134</v>
      </c>
      <c r="D12" s="13">
        <f t="shared" si="1"/>
        <v>0</v>
      </c>
      <c r="E12" s="13">
        <f>E13</f>
        <v>0</v>
      </c>
      <c r="F12" s="13">
        <v>0</v>
      </c>
    </row>
    <row r="13" spans="1:6" ht="15" customHeight="1" x14ac:dyDescent="0.15">
      <c r="A13" s="11">
        <f t="shared" si="2"/>
        <v>13</v>
      </c>
      <c r="B13" s="12" t="s">
        <v>135</v>
      </c>
      <c r="C13" s="12" t="s">
        <v>136</v>
      </c>
      <c r="D13" s="13">
        <f t="shared" si="1"/>
        <v>0</v>
      </c>
      <c r="E13" s="13">
        <v>0</v>
      </c>
      <c r="F13" s="13">
        <v>0</v>
      </c>
    </row>
    <row r="14" spans="1:6" ht="15" customHeight="1" x14ac:dyDescent="0.15">
      <c r="A14" s="11">
        <f t="shared" si="2"/>
        <v>14</v>
      </c>
      <c r="B14" s="12" t="s">
        <v>137</v>
      </c>
      <c r="C14" s="12" t="s">
        <v>138</v>
      </c>
      <c r="D14" s="13">
        <f t="shared" si="1"/>
        <v>160024.6</v>
      </c>
      <c r="E14" s="13">
        <v>0</v>
      </c>
      <c r="F14" s="13">
        <f>F15+F18+F20+F22+F28+F30</f>
        <v>160024.6</v>
      </c>
    </row>
    <row r="15" spans="1:6" ht="15" customHeight="1" x14ac:dyDescent="0.15">
      <c r="A15" s="11">
        <f t="shared" si="2"/>
        <v>15</v>
      </c>
      <c r="B15" s="12" t="s">
        <v>139</v>
      </c>
      <c r="C15" s="12" t="s">
        <v>140</v>
      </c>
      <c r="D15" s="13">
        <f t="shared" si="1"/>
        <v>0</v>
      </c>
      <c r="E15" s="13">
        <f>E16+E17</f>
        <v>0</v>
      </c>
      <c r="F15" s="13">
        <f>F16+F17</f>
        <v>0</v>
      </c>
    </row>
    <row r="16" spans="1:6" ht="15" customHeight="1" x14ac:dyDescent="0.15">
      <c r="A16" s="11">
        <f t="shared" si="2"/>
        <v>16</v>
      </c>
      <c r="B16" s="12" t="s">
        <v>143</v>
      </c>
      <c r="C16" s="12" t="s">
        <v>104</v>
      </c>
      <c r="D16" s="13">
        <f t="shared" ref="D16:D35" si="3">E16+F16</f>
        <v>0</v>
      </c>
      <c r="E16" s="13">
        <v>0</v>
      </c>
      <c r="F16" s="13">
        <v>0</v>
      </c>
    </row>
    <row r="17" spans="1:6" ht="15" customHeight="1" x14ac:dyDescent="0.15">
      <c r="A17" s="11">
        <f t="shared" si="2"/>
        <v>17</v>
      </c>
      <c r="B17" s="12" t="s">
        <v>144</v>
      </c>
      <c r="C17" s="12" t="s">
        <v>271</v>
      </c>
      <c r="D17" s="13">
        <f t="shared" si="3"/>
        <v>0</v>
      </c>
      <c r="E17" s="13">
        <v>0</v>
      </c>
      <c r="F17" s="13">
        <v>0</v>
      </c>
    </row>
    <row r="18" spans="1:6" ht="15" customHeight="1" x14ac:dyDescent="0.15">
      <c r="A18" s="11">
        <f t="shared" si="2"/>
        <v>18</v>
      </c>
      <c r="B18" s="12" t="s">
        <v>152</v>
      </c>
      <c r="C18" s="12" t="s">
        <v>153</v>
      </c>
      <c r="D18" s="13">
        <f t="shared" si="3"/>
        <v>0</v>
      </c>
      <c r="E18" s="13">
        <v>0</v>
      </c>
      <c r="F18" s="13">
        <f>F19</f>
        <v>0</v>
      </c>
    </row>
    <row r="19" spans="1:6" ht="15" customHeight="1" x14ac:dyDescent="0.15">
      <c r="A19" s="11">
        <f t="shared" si="2"/>
        <v>19</v>
      </c>
      <c r="B19" s="12" t="s">
        <v>154</v>
      </c>
      <c r="C19" s="12" t="s">
        <v>153</v>
      </c>
      <c r="D19" s="13">
        <f t="shared" si="3"/>
        <v>0</v>
      </c>
      <c r="E19" s="13">
        <v>0</v>
      </c>
      <c r="F19" s="13">
        <v>0</v>
      </c>
    </row>
    <row r="20" spans="1:6" ht="15" customHeight="1" x14ac:dyDescent="0.15">
      <c r="A20" s="11">
        <f t="shared" si="2"/>
        <v>20</v>
      </c>
      <c r="B20" s="12" t="s">
        <v>155</v>
      </c>
      <c r="C20" s="12" t="s">
        <v>156</v>
      </c>
      <c r="D20" s="13">
        <f t="shared" si="3"/>
        <v>0</v>
      </c>
      <c r="E20" s="13">
        <v>0</v>
      </c>
      <c r="F20" s="13">
        <f>F21</f>
        <v>0</v>
      </c>
    </row>
    <row r="21" spans="1:6" ht="15" customHeight="1" x14ac:dyDescent="0.15">
      <c r="A21" s="11">
        <f t="shared" si="2"/>
        <v>21</v>
      </c>
      <c r="B21" s="12" t="s">
        <v>157</v>
      </c>
      <c r="C21" s="12" t="s">
        <v>156</v>
      </c>
      <c r="D21" s="13">
        <f t="shared" si="3"/>
        <v>0</v>
      </c>
      <c r="E21" s="13">
        <v>0</v>
      </c>
      <c r="F21" s="13">
        <v>0</v>
      </c>
    </row>
    <row r="22" spans="1:6" ht="15" customHeight="1" x14ac:dyDescent="0.15">
      <c r="A22" s="11">
        <f t="shared" ref="A22:A35" si="4">ROW()</f>
        <v>22</v>
      </c>
      <c r="B22" s="12" t="s">
        <v>158</v>
      </c>
      <c r="C22" s="12" t="s">
        <v>159</v>
      </c>
      <c r="D22" s="13">
        <f t="shared" si="3"/>
        <v>160024.6</v>
      </c>
      <c r="E22" s="13">
        <v>0</v>
      </c>
      <c r="F22" s="13">
        <f>F23+F24+F25+F26+F27</f>
        <v>160024.6</v>
      </c>
    </row>
    <row r="23" spans="1:6" ht="15" customHeight="1" x14ac:dyDescent="0.15">
      <c r="A23" s="11">
        <f t="shared" si="4"/>
        <v>23</v>
      </c>
      <c r="B23" s="12" t="s">
        <v>160</v>
      </c>
      <c r="C23" s="12" t="s">
        <v>161</v>
      </c>
      <c r="D23" s="13">
        <f t="shared" si="3"/>
        <v>130713.3</v>
      </c>
      <c r="E23" s="13">
        <v>0</v>
      </c>
      <c r="F23" s="13">
        <v>130713.3</v>
      </c>
    </row>
    <row r="24" spans="1:6" ht="15" customHeight="1" x14ac:dyDescent="0.15">
      <c r="A24" s="11">
        <f t="shared" si="4"/>
        <v>24</v>
      </c>
      <c r="B24" s="12" t="s">
        <v>162</v>
      </c>
      <c r="C24" s="12" t="s">
        <v>163</v>
      </c>
      <c r="D24" s="13">
        <f t="shared" si="3"/>
        <v>15471</v>
      </c>
      <c r="E24" s="13">
        <v>0</v>
      </c>
      <c r="F24" s="13">
        <v>15471</v>
      </c>
    </row>
    <row r="25" spans="1:6" ht="15" customHeight="1" x14ac:dyDescent="0.15">
      <c r="A25" s="11">
        <f t="shared" si="4"/>
        <v>25</v>
      </c>
      <c r="B25" s="12" t="s">
        <v>164</v>
      </c>
      <c r="C25" s="12" t="s">
        <v>165</v>
      </c>
      <c r="D25" s="13">
        <f t="shared" si="3"/>
        <v>961.5</v>
      </c>
      <c r="E25" s="13">
        <v>0</v>
      </c>
      <c r="F25" s="13">
        <v>961.5</v>
      </c>
    </row>
    <row r="26" spans="1:6" ht="15" customHeight="1" x14ac:dyDescent="0.15">
      <c r="A26" s="11">
        <f t="shared" si="4"/>
        <v>26</v>
      </c>
      <c r="B26" s="12" t="s">
        <v>166</v>
      </c>
      <c r="C26" s="12" t="s">
        <v>272</v>
      </c>
      <c r="D26" s="13">
        <f t="shared" si="3"/>
        <v>1022.2</v>
      </c>
      <c r="E26" s="13">
        <v>0</v>
      </c>
      <c r="F26" s="13">
        <v>1022.2</v>
      </c>
    </row>
    <row r="27" spans="1:6" ht="15" customHeight="1" x14ac:dyDescent="0.15">
      <c r="A27" s="11">
        <f t="shared" si="4"/>
        <v>27</v>
      </c>
      <c r="B27" s="12" t="s">
        <v>168</v>
      </c>
      <c r="C27" s="12" t="s">
        <v>169</v>
      </c>
      <c r="D27" s="13">
        <f t="shared" si="3"/>
        <v>11856.6</v>
      </c>
      <c r="E27" s="13">
        <v>0</v>
      </c>
      <c r="F27" s="13">
        <v>11856.6</v>
      </c>
    </row>
    <row r="28" spans="1:6" ht="15" customHeight="1" x14ac:dyDescent="0.15">
      <c r="A28" s="11">
        <f t="shared" si="4"/>
        <v>28</v>
      </c>
      <c r="B28" s="12" t="s">
        <v>170</v>
      </c>
      <c r="C28" s="12" t="s">
        <v>171</v>
      </c>
      <c r="D28" s="13">
        <f t="shared" si="3"/>
        <v>0</v>
      </c>
      <c r="E28" s="13">
        <v>0</v>
      </c>
      <c r="F28" s="13">
        <f>F29</f>
        <v>0</v>
      </c>
    </row>
    <row r="29" spans="1:6" ht="15" customHeight="1" x14ac:dyDescent="0.15">
      <c r="A29" s="11">
        <f t="shared" si="4"/>
        <v>29</v>
      </c>
      <c r="B29" s="12" t="s">
        <v>172</v>
      </c>
      <c r="C29" s="12" t="s">
        <v>173</v>
      </c>
      <c r="D29" s="13">
        <f t="shared" si="3"/>
        <v>0</v>
      </c>
      <c r="E29" s="13">
        <v>0</v>
      </c>
      <c r="F29" s="13">
        <v>0</v>
      </c>
    </row>
    <row r="30" spans="1:6" s="9" customFormat="1" ht="15" customHeight="1" x14ac:dyDescent="0.15">
      <c r="A30" s="11">
        <f t="shared" si="4"/>
        <v>30</v>
      </c>
      <c r="B30" s="12" t="s">
        <v>174</v>
      </c>
      <c r="C30" s="12" t="s">
        <v>175</v>
      </c>
      <c r="D30" s="13">
        <f t="shared" si="3"/>
        <v>0</v>
      </c>
      <c r="E30" s="13">
        <v>0</v>
      </c>
      <c r="F30" s="13">
        <f>F31</f>
        <v>0</v>
      </c>
    </row>
    <row r="31" spans="1:6" ht="15" customHeight="1" x14ac:dyDescent="0.15">
      <c r="A31" s="11">
        <f t="shared" si="4"/>
        <v>31</v>
      </c>
      <c r="B31" s="12" t="s">
        <v>176</v>
      </c>
      <c r="C31" s="12" t="s">
        <v>175</v>
      </c>
      <c r="D31" s="13">
        <f t="shared" si="3"/>
        <v>0</v>
      </c>
      <c r="E31" s="13">
        <v>0</v>
      </c>
      <c r="F31" s="13">
        <v>0</v>
      </c>
    </row>
    <row r="32" spans="1:6" ht="15" customHeight="1" x14ac:dyDescent="0.15">
      <c r="A32" s="11">
        <f t="shared" si="4"/>
        <v>32</v>
      </c>
      <c r="B32" s="12" t="s">
        <v>177</v>
      </c>
      <c r="C32" s="12" t="s">
        <v>178</v>
      </c>
      <c r="D32" s="13">
        <f t="shared" si="3"/>
        <v>0</v>
      </c>
      <c r="E32" s="13">
        <v>0</v>
      </c>
      <c r="F32" s="13">
        <f>F33</f>
        <v>0</v>
      </c>
    </row>
    <row r="33" spans="1:6" ht="15" customHeight="1" x14ac:dyDescent="0.15">
      <c r="A33" s="11">
        <f t="shared" si="4"/>
        <v>33</v>
      </c>
      <c r="B33" s="12" t="s">
        <v>179</v>
      </c>
      <c r="C33" s="12" t="s">
        <v>180</v>
      </c>
      <c r="D33" s="13">
        <f t="shared" si="3"/>
        <v>0</v>
      </c>
      <c r="E33" s="13">
        <f>E34+E35</f>
        <v>0</v>
      </c>
      <c r="F33" s="13">
        <f>F34+F35</f>
        <v>0</v>
      </c>
    </row>
    <row r="34" spans="1:6" ht="15" customHeight="1" x14ac:dyDescent="0.15">
      <c r="A34" s="11">
        <f t="shared" si="4"/>
        <v>34</v>
      </c>
      <c r="B34" s="12">
        <v>2130306</v>
      </c>
      <c r="C34" s="12" t="s">
        <v>182</v>
      </c>
      <c r="D34" s="13">
        <f t="shared" si="3"/>
        <v>0</v>
      </c>
      <c r="E34" s="13">
        <v>0</v>
      </c>
      <c r="F34" s="13">
        <v>0</v>
      </c>
    </row>
    <row r="35" spans="1:6" ht="15" customHeight="1" x14ac:dyDescent="0.15">
      <c r="A35" s="11">
        <f t="shared" si="4"/>
        <v>35</v>
      </c>
      <c r="B35" s="12">
        <v>2130335</v>
      </c>
      <c r="C35" s="12" t="s">
        <v>184</v>
      </c>
      <c r="D35" s="13">
        <f t="shared" si="3"/>
        <v>0</v>
      </c>
      <c r="E35" s="13">
        <v>0</v>
      </c>
      <c r="F35" s="13">
        <v>0</v>
      </c>
    </row>
    <row r="36" spans="1:6" ht="15" customHeight="1" x14ac:dyDescent="0.15">
      <c r="F36" s="14"/>
    </row>
    <row r="37" spans="1:6" ht="15" customHeight="1" x14ac:dyDescent="0.15">
      <c r="F37" s="14"/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1" bottom="1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tabSelected="1" workbookViewId="0">
      <selection activeCell="E27" sqref="E27"/>
    </sheetView>
  </sheetViews>
  <sheetFormatPr defaultColWidth="7" defaultRowHeight="15" customHeight="1" x14ac:dyDescent="0.15"/>
  <cols>
    <col min="1" max="1" width="6.25" style="2" customWidth="1"/>
    <col min="2" max="2" width="14.375" style="2" customWidth="1"/>
    <col min="3" max="6" width="25" style="2" customWidth="1"/>
    <col min="7" max="256" width="7.5" style="2" customWidth="1"/>
    <col min="257" max="16384" width="7" style="2"/>
  </cols>
  <sheetData>
    <row r="1" spans="1:6" s="7" customFormat="1" ht="37.5" customHeight="1" x14ac:dyDescent="0.15">
      <c r="A1" s="31" t="s">
        <v>16</v>
      </c>
      <c r="B1" s="32"/>
      <c r="C1" s="32"/>
      <c r="D1" s="32"/>
      <c r="E1" s="33"/>
      <c r="F1" s="32"/>
    </row>
    <row r="2" spans="1:6" s="7" customFormat="1" ht="15" customHeight="1" x14ac:dyDescent="0.15">
      <c r="A2" s="34" t="s">
        <v>19</v>
      </c>
      <c r="B2" s="32"/>
      <c r="C2" s="33"/>
      <c r="D2" s="32"/>
      <c r="E2" s="8" t="s">
        <v>20</v>
      </c>
      <c r="F2" s="8" t="s">
        <v>21</v>
      </c>
    </row>
    <row r="3" spans="1:6" s="7" customFormat="1" ht="15" customHeight="1" x14ac:dyDescent="0.15">
      <c r="A3" s="36" t="s">
        <v>22</v>
      </c>
      <c r="B3" s="36" t="s">
        <v>80</v>
      </c>
      <c r="C3" s="37"/>
      <c r="D3" s="36" t="s">
        <v>98</v>
      </c>
      <c r="E3" s="36" t="s">
        <v>200</v>
      </c>
      <c r="F3" s="36" t="s">
        <v>201</v>
      </c>
    </row>
    <row r="4" spans="1:6" s="7" customFormat="1" ht="15" customHeight="1" x14ac:dyDescent="0.15">
      <c r="A4" s="36"/>
      <c r="B4" s="38" t="s">
        <v>88</v>
      </c>
      <c r="C4" s="38" t="s">
        <v>89</v>
      </c>
      <c r="D4" s="37"/>
      <c r="E4" s="37"/>
      <c r="F4" s="36"/>
    </row>
    <row r="5" spans="1:6" s="7" customFormat="1" ht="15" customHeight="1" x14ac:dyDescent="0.15">
      <c r="A5" s="38" t="s">
        <v>27</v>
      </c>
      <c r="B5" s="39"/>
      <c r="C5" s="39"/>
      <c r="D5" s="39"/>
      <c r="E5" s="39"/>
      <c r="F5" s="39"/>
    </row>
    <row r="6" spans="1:6" ht="15" customHeight="1" x14ac:dyDescent="0.15">
      <c r="A6" s="19"/>
      <c r="B6" s="19"/>
      <c r="C6" s="19"/>
      <c r="D6" s="19"/>
      <c r="E6" s="19"/>
      <c r="F6" s="19"/>
    </row>
    <row r="7" spans="1:6" ht="15" customHeight="1" x14ac:dyDescent="0.15">
      <c r="A7" s="19"/>
      <c r="B7" s="19"/>
      <c r="C7" s="19"/>
      <c r="D7" s="19"/>
      <c r="E7" s="19"/>
      <c r="F7" s="19"/>
    </row>
    <row r="8" spans="1:6" ht="15" customHeight="1" x14ac:dyDescent="0.15">
      <c r="A8" s="19"/>
      <c r="B8" s="19"/>
      <c r="C8" s="19"/>
      <c r="D8" s="19"/>
      <c r="E8" s="19"/>
      <c r="F8" s="19"/>
    </row>
    <row r="9" spans="1:6" ht="15" customHeight="1" x14ac:dyDescent="0.15">
      <c r="A9" s="19"/>
      <c r="B9" s="19"/>
      <c r="C9" s="19"/>
      <c r="D9" s="19"/>
      <c r="E9" s="19"/>
      <c r="F9" s="19"/>
    </row>
    <row r="10" spans="1:6" ht="15" customHeight="1" x14ac:dyDescent="0.15">
      <c r="A10" s="19"/>
      <c r="B10" s="19"/>
      <c r="C10" s="19"/>
      <c r="D10" s="19"/>
      <c r="E10" s="19"/>
      <c r="F10" s="19"/>
    </row>
    <row r="11" spans="1:6" ht="15" customHeight="1" x14ac:dyDescent="0.15">
      <c r="A11" s="19"/>
      <c r="B11" s="19"/>
      <c r="C11" s="19"/>
      <c r="D11" s="19"/>
      <c r="E11" s="19"/>
      <c r="F11" s="19"/>
    </row>
    <row r="12" spans="1:6" ht="15" customHeight="1" x14ac:dyDescent="0.15">
      <c r="A12" s="19"/>
      <c r="B12" s="19"/>
      <c r="C12" s="19"/>
      <c r="D12" s="19"/>
      <c r="E12" s="19"/>
      <c r="F12" s="19"/>
    </row>
    <row r="13" spans="1:6" ht="15" customHeight="1" x14ac:dyDescent="0.15">
      <c r="A13" s="19"/>
      <c r="B13" s="19"/>
      <c r="C13" s="19"/>
      <c r="D13" s="19"/>
      <c r="E13" s="19"/>
      <c r="F13" s="19"/>
    </row>
    <row r="14" spans="1:6" ht="15" customHeight="1" x14ac:dyDescent="0.15">
      <c r="A14" s="19"/>
      <c r="B14" s="19"/>
      <c r="C14" s="19"/>
      <c r="D14" s="19"/>
      <c r="E14" s="19"/>
      <c r="F14" s="19"/>
    </row>
    <row r="15" spans="1:6" ht="15" customHeight="1" x14ac:dyDescent="0.15">
      <c r="A15" s="19"/>
      <c r="B15" s="19"/>
      <c r="C15" s="19"/>
      <c r="D15" s="19"/>
      <c r="E15" s="19"/>
      <c r="F15" s="19"/>
    </row>
    <row r="16" spans="1:6" ht="15" customHeight="1" x14ac:dyDescent="0.15">
      <c r="A16" s="35" t="s">
        <v>273</v>
      </c>
      <c r="B16" s="35"/>
    </row>
  </sheetData>
  <mergeCells count="8">
    <mergeCell ref="A1:F1"/>
    <mergeCell ref="A2:D2"/>
    <mergeCell ref="B3:C3"/>
    <mergeCell ref="A16:B16"/>
    <mergeCell ref="A3:A4"/>
    <mergeCell ref="D3:D4"/>
    <mergeCell ref="E3:E4"/>
    <mergeCell ref="F3:F4"/>
  </mergeCells>
  <phoneticPr fontId="6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Microsoft</cp:lastModifiedBy>
  <dcterms:created xsi:type="dcterms:W3CDTF">2019-02-14T02:49:00Z</dcterms:created>
  <dcterms:modified xsi:type="dcterms:W3CDTF">2021-03-05T02:55:21Z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